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MG06\Desktop\20221017送付1（一般会計等財務書類）\３　附属明細書\円単位\"/>
    </mc:Choice>
  </mc:AlternateContent>
  <xr:revisionPtr revIDLastSave="0" documentId="13_ncr:1_{DECC9A37-27AC-4438-A4E8-35364444BD73}" xr6:coauthVersionLast="47" xr6:coauthVersionMax="47" xr10:uidLastSave="{00000000-0000-0000-0000-000000000000}"/>
  <bookViews>
    <workbookView xWindow="31485" yWindow="2115" windowWidth="24300" windowHeight="13995" xr2:uid="{00000000-000D-0000-FFFF-FFFF00000000}"/>
  </bookViews>
  <sheets>
    <sheet name="1.(1)①有形固定資産の明細" sheetId="19" r:id="rId1"/>
    <sheet name="1.(1)②有形固定資産に係る行政目的別の明細" sheetId="20" r:id="rId2"/>
    <sheet name="1.(1)③投資及び出資金の明細" sheetId="1" r:id="rId3"/>
    <sheet name="1.(1)④基金の明細" sheetId="2" r:id="rId4"/>
    <sheet name="1.(1)⑤貸付金の明細" sheetId="3" r:id="rId5"/>
    <sheet name="1.(1)⑥長期延滞債権の明細" sheetId="5" r:id="rId6"/>
    <sheet name="1.(1)⑦未収金の明細" sheetId="4" r:id="rId7"/>
    <sheet name="1.(2)①地方債（借入先別）の明細" sheetId="6" r:id="rId8"/>
    <sheet name="1.(2)②地方債（利率別）の明細" sheetId="7" r:id="rId9"/>
    <sheet name="1.(2)③地方債（返済期間別）の明細" sheetId="8" r:id="rId10"/>
    <sheet name="1.(2)④特定の契約条項が付された地方債等の概要" sheetId="9" r:id="rId11"/>
    <sheet name="1.(2)⑤引当金の明細" sheetId="10" r:id="rId12"/>
    <sheet name="2.(1)補助金等の明細" sheetId="11" r:id="rId13"/>
    <sheet name="3.(1)財源の明細" sheetId="13" r:id="rId14"/>
    <sheet name="3.(2)財源情報の明細" sheetId="21" r:id="rId15"/>
    <sheet name="4.(1)資金の明細" sheetId="12" r:id="rId16"/>
    <sheet name="貸借対照表(BS)" sheetId="14" state="hidden" r:id="rId17"/>
    <sheet name="行政コスト計算書(PL)" sheetId="15" state="hidden" r:id="rId18"/>
    <sheet name="純資産変動計算書(NW)" sheetId="16" state="hidden" r:id="rId19"/>
    <sheet name="資金収支計算書(CF)" sheetId="17" state="hidden" r:id="rId20"/>
    <sheet name="チェック" sheetId="18" state="hidden" r:id="rId21"/>
    <sheet name="有形固定資産チェック" sheetId="22" state="hidden" r:id="rId22"/>
  </sheets>
  <externalReferences>
    <externalReference r:id="rId23"/>
  </externalReferences>
  <definedNames>
    <definedName name="_xlnm.Print_Titles" localSheetId="0">'1.(1)①有形固定資産の明細'!$1:$5</definedName>
    <definedName name="_xlnm.Print_Titles" localSheetId="1">'1.(1)②有形固定資産に係る行政目的別の明細'!$1:$5</definedName>
    <definedName name="市場価格のあるもの" localSheetId="21">'[1]1.(1)③投資及び出資金の明細'!$A$7:$H$9</definedName>
    <definedName name="市場価格のあるもの">'1.(1)③投資及び出資金の明細'!$A$7:$H$10</definedName>
    <definedName name="市場価格のないもののうち連結対象団体に対するもの" localSheetId="21">'[1]1.(1)③投資及び出資金の明細'!$A$12:$J$16</definedName>
    <definedName name="市場価格のないもののうち連結対象団体に対するもの">'1.(1)③投資及び出資金の明細'!$A$13:$J$18</definedName>
    <definedName name="市場価格のないもののうち連結対象団体以外に対するもの" localSheetId="21">'[1]1.(1)③投資及び出資金の明細'!$A$19:$K$33</definedName>
    <definedName name="市場価格のないもののうち連結対象団体以外に対するもの">'1.(1)③投資及び出資金の明細'!$A$21:$K$32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0" i="22" l="1"/>
  <c r="C40" i="22"/>
  <c r="E40" i="22" s="1"/>
  <c r="D39" i="22"/>
  <c r="C39" i="22"/>
  <c r="D38" i="22"/>
  <c r="C38" i="22"/>
  <c r="D37" i="22"/>
  <c r="C37" i="22"/>
  <c r="D36" i="22"/>
  <c r="C36" i="22"/>
  <c r="E36" i="22" s="1"/>
  <c r="D35" i="22"/>
  <c r="C35" i="22"/>
  <c r="D34" i="22"/>
  <c r="C34" i="22"/>
  <c r="D33" i="22"/>
  <c r="C33" i="22"/>
  <c r="D32" i="22"/>
  <c r="C32" i="22"/>
  <c r="D31" i="22"/>
  <c r="C31" i="22"/>
  <c r="D30" i="22"/>
  <c r="C30" i="22"/>
  <c r="D29" i="22"/>
  <c r="C29" i="22"/>
  <c r="D28" i="22"/>
  <c r="C28" i="22"/>
  <c r="D27" i="22"/>
  <c r="C27" i="22"/>
  <c r="D26" i="22"/>
  <c r="C26" i="22"/>
  <c r="D25" i="22"/>
  <c r="C25" i="22"/>
  <c r="D24" i="22"/>
  <c r="C24" i="22"/>
  <c r="D23" i="22"/>
  <c r="C23" i="22"/>
  <c r="D22" i="22"/>
  <c r="C22" i="22"/>
  <c r="D21" i="22"/>
  <c r="C21" i="22"/>
  <c r="D20" i="22"/>
  <c r="C20" i="22"/>
  <c r="D19" i="22"/>
  <c r="C19" i="22"/>
  <c r="D18" i="22"/>
  <c r="C18" i="22"/>
  <c r="D17" i="22"/>
  <c r="C17" i="22"/>
  <c r="D16" i="22"/>
  <c r="C16" i="22"/>
  <c r="D15" i="22"/>
  <c r="C15" i="22"/>
  <c r="D14" i="22"/>
  <c r="C14" i="22"/>
  <c r="D13" i="22"/>
  <c r="C13" i="22"/>
  <c r="D12" i="22"/>
  <c r="C12" i="22"/>
  <c r="D11" i="22"/>
  <c r="C11" i="22"/>
  <c r="D10" i="22"/>
  <c r="C10" i="22"/>
  <c r="D9" i="22"/>
  <c r="C9" i="22"/>
  <c r="D8" i="22"/>
  <c r="C8" i="22"/>
  <c r="D7" i="22"/>
  <c r="C7" i="22"/>
  <c r="D6" i="22"/>
  <c r="C6" i="22"/>
  <c r="D5" i="22"/>
  <c r="C5" i="22"/>
  <c r="D4" i="22"/>
  <c r="C4" i="22"/>
  <c r="D3" i="22"/>
  <c r="C3" i="22"/>
  <c r="D2" i="22"/>
  <c r="C2" i="22"/>
  <c r="G46" i="18"/>
  <c r="F46" i="18"/>
  <c r="G44" i="18"/>
  <c r="F44" i="18"/>
  <c r="G43" i="18"/>
  <c r="F43" i="18"/>
  <c r="G42" i="18"/>
  <c r="F42" i="18"/>
  <c r="G39" i="18"/>
  <c r="G5" i="18"/>
  <c r="G4" i="18"/>
  <c r="H43" i="18" l="1"/>
  <c r="E11" i="22"/>
  <c r="E15" i="22"/>
  <c r="E23" i="22"/>
  <c r="E27" i="22"/>
  <c r="E8" i="22"/>
  <c r="E32" i="22"/>
  <c r="H42" i="18"/>
  <c r="E33" i="22"/>
  <c r="E26" i="22"/>
  <c r="E30" i="22"/>
  <c r="E38" i="22"/>
  <c r="E39" i="22"/>
  <c r="E24" i="22"/>
  <c r="E28" i="22"/>
  <c r="E6" i="22"/>
  <c r="E18" i="22"/>
  <c r="E9" i="22"/>
  <c r="E21" i="22"/>
  <c r="E3" i="22"/>
  <c r="E4" i="22"/>
  <c r="E12" i="22"/>
  <c r="E16" i="22"/>
  <c r="E20" i="22"/>
  <c r="H44" i="18"/>
  <c r="E2" i="22"/>
  <c r="E10" i="22"/>
  <c r="E14" i="22"/>
  <c r="E22" i="22"/>
  <c r="E34" i="22"/>
  <c r="H46" i="18"/>
  <c r="E7" i="22"/>
  <c r="E19" i="22"/>
  <c r="E31" i="22"/>
  <c r="E35" i="22"/>
  <c r="E5" i="22"/>
  <c r="E13" i="22"/>
  <c r="E17" i="22"/>
  <c r="E25" i="22"/>
  <c r="E29" i="22"/>
  <c r="E37" i="22"/>
  <c r="G38" i="18" l="1"/>
  <c r="F38" i="18"/>
  <c r="G37" i="18"/>
  <c r="F37" i="18"/>
  <c r="G36" i="18"/>
  <c r="F36" i="18"/>
  <c r="G35" i="18"/>
  <c r="F35" i="18"/>
  <c r="G34" i="18"/>
  <c r="F34" i="18"/>
  <c r="G33" i="18"/>
  <c r="F33" i="18"/>
  <c r="G32" i="18"/>
  <c r="G31" i="18"/>
  <c r="G30" i="18"/>
  <c r="G29" i="18"/>
  <c r="G28" i="18"/>
  <c r="F28" i="18"/>
  <c r="G27" i="18"/>
  <c r="F27" i="18"/>
  <c r="G26" i="18"/>
  <c r="F26" i="18"/>
  <c r="G25" i="18"/>
  <c r="F25" i="18"/>
  <c r="G24" i="18"/>
  <c r="F24" i="18"/>
  <c r="G23" i="18"/>
  <c r="F23" i="18"/>
  <c r="G21" i="18"/>
  <c r="F21" i="18"/>
  <c r="G20" i="18"/>
  <c r="F20" i="18"/>
  <c r="G19" i="18"/>
  <c r="F19" i="18"/>
  <c r="G18" i="18"/>
  <c r="G17" i="18"/>
  <c r="G15" i="18"/>
  <c r="G13" i="18"/>
  <c r="G12" i="18"/>
  <c r="G11" i="18"/>
  <c r="G10" i="18"/>
  <c r="G9" i="18"/>
  <c r="G8" i="18"/>
  <c r="G7" i="18"/>
  <c r="F7" i="18"/>
  <c r="G6" i="18"/>
  <c r="F6" i="18"/>
  <c r="G3" i="18"/>
  <c r="F3" i="18"/>
  <c r="G2" i="18"/>
  <c r="F2" i="18"/>
  <c r="H35" i="18" l="1"/>
  <c r="H20" i="18"/>
  <c r="H28" i="18"/>
  <c r="H36" i="18"/>
  <c r="H34" i="18"/>
  <c r="H24" i="18"/>
  <c r="H6" i="18"/>
  <c r="H25" i="18"/>
  <c r="H7" i="18"/>
  <c r="H26" i="18"/>
  <c r="H21" i="18"/>
  <c r="H3" i="18"/>
  <c r="H33" i="18"/>
  <c r="H37" i="18"/>
  <c r="H19" i="18"/>
  <c r="H2" i="18"/>
  <c r="H23" i="18"/>
  <c r="H27" i="18"/>
  <c r="H38" i="18"/>
  <c r="F10" i="18" l="1"/>
  <c r="H10" i="18" s="1"/>
  <c r="F9" i="18"/>
  <c r="H9" i="18" s="1"/>
  <c r="F8" i="18" l="1"/>
  <c r="H8" i="18" s="1"/>
  <c r="F5" i="18" l="1"/>
  <c r="F30" i="18" l="1"/>
  <c r="H30" i="18" s="1"/>
  <c r="F32" i="18" l="1"/>
  <c r="H32" i="18" s="1"/>
  <c r="F39" i="18"/>
  <c r="H39" i="18" s="1"/>
  <c r="F31" i="18" l="1"/>
  <c r="H31" i="18" s="1"/>
  <c r="F29" i="18"/>
  <c r="H29" i="18" s="1"/>
  <c r="F18" i="18"/>
  <c r="F17" i="18" l="1"/>
  <c r="H17" i="18" s="1"/>
  <c r="H18" i="18"/>
  <c r="F13" i="18"/>
  <c r="H13" i="18" s="1"/>
  <c r="F11" i="18"/>
  <c r="H11" i="18" s="1"/>
  <c r="F15" i="18"/>
  <c r="H15" i="18" s="1"/>
  <c r="F12" i="18"/>
  <c r="H12" i="18" s="1"/>
  <c r="H5" i="18" l="1"/>
  <c r="F4" i="18"/>
  <c r="H4" i="1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LMG06</author>
  </authors>
  <commentList>
    <comment ref="I36" authorId="0" shapeId="0" xr:uid="{64E043D6-D520-4B10-B698-E836F5580CF0}">
      <text>
        <r>
          <rPr>
            <b/>
            <sz val="9"/>
            <color indexed="81"/>
            <rFont val="MS P ゴシック"/>
            <family val="3"/>
            <charset val="128"/>
          </rPr>
          <t>地方債償還に係る補助金</t>
        </r>
      </text>
    </comment>
    <comment ref="I37" authorId="0" shapeId="0" xr:uid="{53054F38-99C5-4FE3-ACB2-5B55D6C10C93}">
      <text>
        <r>
          <rPr>
            <b/>
            <sz val="9"/>
            <color indexed="81"/>
            <rFont val="MS P ゴシック"/>
            <family val="3"/>
            <charset val="128"/>
          </rPr>
          <t>借換債に係る地方債収入</t>
        </r>
      </text>
    </comment>
    <comment ref="I38" authorId="0" shapeId="0" xr:uid="{04FD203F-E495-45A4-BCA0-42976F6BF39B}">
      <text>
        <r>
          <rPr>
            <b/>
            <sz val="9"/>
            <color indexed="81"/>
            <rFont val="MS P ゴシック"/>
            <family val="3"/>
            <charset val="128"/>
          </rPr>
          <t>CF財務活動支出のうち税収等以外を財源とするもの（使用料・手数料など）</t>
        </r>
      </text>
    </comment>
  </commentList>
</comments>
</file>

<file path=xl/sharedStrings.xml><?xml version="1.0" encoding="utf-8"?>
<sst xmlns="http://schemas.openxmlformats.org/spreadsheetml/2006/main" count="1176" uniqueCount="501">
  <si>
    <t>投資及び出資金の明細</t>
  </si>
  <si>
    <t>市場価格のあるもの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</si>
  <si>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</si>
  <si>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</si>
  <si>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</si>
  <si>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</si>
  <si>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</si>
  <si>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</si>
  <si>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</si>
  <si>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</si>
  <si>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合計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</si>
  <si>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</si>
  <si>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</si>
  <si>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</si>
  <si>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</si>
  <si>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</si>
  <si>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</si>
  <si>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</si>
  <si>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</si>
  <si>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</si>
  <si>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</si>
  <si>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</si>
  <si>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</si>
  <si>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</si>
  <si>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-</t>
  </si>
  <si>
    <t>(単位：円)</t>
    <rPh sb="4" eb="5">
      <t>エン</t>
    </rPh>
    <phoneticPr fontId="5"/>
  </si>
  <si>
    <t>種類</t>
  </si>
  <si>
    <t>現金預金</t>
  </si>
  <si>
    <t>有価証券</t>
  </si>
  <si>
    <t>土地</t>
  </si>
  <si>
    <t>その他</t>
  </si>
  <si>
    <t>合計_x000D_
(貸借対照表計上額)</t>
  </si>
  <si>
    <t>基金の明細</t>
    <phoneticPr fontId="5"/>
  </si>
  <si>
    <t>貸付金の明細</t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</si>
  <si>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</si>
  <si>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</si>
  <si>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</si>
  <si>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</si>
  <si>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</si>
  <si>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</si>
  <si>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未収金の明細</t>
  </si>
  <si>
    <t>徴収不能引当金計上額</t>
  </si>
  <si>
    <t>【貸付金】</t>
  </si>
  <si>
    <t>小計</t>
  </si>
  <si>
    <t>【未収金】</t>
  </si>
  <si>
    <t>長期延滞債権の明細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</si>
  <si>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</si>
  <si>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</si>
  <si>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</si>
  <si>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</si>
  <si>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</si>
  <si>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</si>
  <si>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</si>
  <si>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</si>
  <si>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</si>
  <si>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</si>
  <si>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</si>
  <si>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</si>
  <si>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</si>
  <si>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</si>
  <si>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</si>
  <si>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</si>
  <si>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</si>
  <si>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</si>
  <si>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</si>
  <si>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　合計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</si>
  <si>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</si>
  <si>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</si>
  <si>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</si>
  <si>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</si>
  <si>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</si>
  <si>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</si>
  <si>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</si>
  <si>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</si>
  <si>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</si>
  <si>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</si>
  <si>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</si>
  <si>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</si>
  <si>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</si>
  <si>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</si>
  <si>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</si>
  <si>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</si>
  <si>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</si>
  <si>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契約条項の概要</t>
  </si>
  <si>
    <t>引当金の明細</t>
  </si>
  <si>
    <t>区分</t>
  </si>
  <si>
    <t>前年度末残高</t>
  </si>
  <si>
    <t>本年度増加額</t>
  </si>
  <si>
    <t>本年度減少額</t>
  </si>
  <si>
    <t>本年度末残高</t>
  </si>
  <si>
    <t>目的使用</t>
  </si>
  <si>
    <t>徴収不能引当金（固定資産）</t>
  </si>
  <si>
    <t>徴収不能引当金（流動資産）</t>
  </si>
  <si>
    <t>投資損失引当金</t>
  </si>
  <si>
    <t>退職手当引当金</t>
  </si>
  <si>
    <t>損失補償等引当金</t>
  </si>
  <si>
    <t>賞与等引当金</t>
  </si>
  <si>
    <t>補助金等の明細</t>
  </si>
  <si>
    <t>名称</t>
  </si>
  <si>
    <t>相手先</t>
  </si>
  <si>
    <t>金額</t>
  </si>
  <si>
    <t>支出目的</t>
  </si>
  <si>
    <t>他団体への公共施設等整備補助金等_x000D_
(所有外資産分)</t>
  </si>
  <si>
    <t>計</t>
  </si>
  <si>
    <t>その他の補助金等</t>
  </si>
  <si>
    <t>資金の明細</t>
  </si>
  <si>
    <t>短期投資</t>
    <rPh sb="0" eb="2">
      <t>タンキ</t>
    </rPh>
    <rPh sb="2" eb="4">
      <t>トウシ</t>
    </rPh>
    <phoneticPr fontId="3"/>
  </si>
  <si>
    <t>会計</t>
  </si>
  <si>
    <t>財源の内容</t>
  </si>
  <si>
    <t>一般会計</t>
  </si>
  <si>
    <t>税収等</t>
  </si>
  <si>
    <t>国県等補助金</t>
  </si>
  <si>
    <t>資本的_x000D_
補助金</t>
  </si>
  <si>
    <t>経常的_x000D_
補助金</t>
  </si>
  <si>
    <t>【様式第1号】</t>
  </si>
  <si>
    <t>（単位：円）</t>
  </si>
  <si>
    <t>【資産の部】</t>
  </si>
  <si>
    <t>【負債の部】</t>
  </si>
  <si>
    <t xml:space="preserve">  固定資産</t>
  </si>
  <si>
    <t xml:space="preserve">  固定負債</t>
  </si>
  <si>
    <t xml:space="preserve">    有形固定資産</t>
  </si>
  <si>
    <t xml:space="preserve">      事業用資産</t>
  </si>
  <si>
    <t xml:space="preserve">    長期未払金</t>
  </si>
  <si>
    <t xml:space="preserve">        土地</t>
  </si>
  <si>
    <t xml:space="preserve">    退職手当引当金</t>
  </si>
  <si>
    <t xml:space="preserve">        立木竹</t>
  </si>
  <si>
    <t xml:space="preserve">    損失補償等引当金</t>
  </si>
  <si>
    <t xml:space="preserve">        建物</t>
  </si>
  <si>
    <t xml:space="preserve">    その他</t>
  </si>
  <si>
    <t xml:space="preserve">        建物減価償却累計額</t>
  </si>
  <si>
    <t xml:space="preserve">  流動負債</t>
  </si>
  <si>
    <t xml:space="preserve">        工作物</t>
  </si>
  <si>
    <t xml:space="preserve">        工作物減価償却累計額</t>
  </si>
  <si>
    <t xml:space="preserve">    未払金</t>
  </si>
  <si>
    <t xml:space="preserve">        船舶</t>
  </si>
  <si>
    <t xml:space="preserve">    未払費用</t>
  </si>
  <si>
    <t xml:space="preserve">        船舶減価償却累計額</t>
  </si>
  <si>
    <t xml:space="preserve">    前受金</t>
  </si>
  <si>
    <t xml:space="preserve">        浮標等</t>
  </si>
  <si>
    <t xml:space="preserve">    前受収益</t>
  </si>
  <si>
    <t xml:space="preserve">        浮標等減価償却累計額</t>
  </si>
  <si>
    <t xml:space="preserve">    賞与等引当金</t>
  </si>
  <si>
    <t xml:space="preserve">        航空機</t>
  </si>
  <si>
    <t xml:space="preserve">    預り金</t>
  </si>
  <si>
    <t xml:space="preserve">        航空機減価償却累計額</t>
  </si>
  <si>
    <t xml:space="preserve">        その他</t>
  </si>
  <si>
    <t>負債合計</t>
  </si>
  <si>
    <t xml:space="preserve">        その他減価償却累計額</t>
  </si>
  <si>
    <t>【純資産の部】</t>
  </si>
  <si>
    <t xml:space="preserve">        建設仮勘定</t>
  </si>
  <si>
    <t xml:space="preserve">  固定資産等形成分</t>
  </si>
  <si>
    <t xml:space="preserve">      インフラ資産</t>
  </si>
  <si>
    <t xml:space="preserve">  余剰分（不足分）</t>
  </si>
  <si>
    <t xml:space="preserve">      物品</t>
  </si>
  <si>
    <t xml:space="preserve">      物品減価償却累計額</t>
  </si>
  <si>
    <t xml:space="preserve">    無形固定資産</t>
  </si>
  <si>
    <t xml:space="preserve">      ソフトウェア</t>
  </si>
  <si>
    <t xml:space="preserve">      その他</t>
  </si>
  <si>
    <t xml:space="preserve">    投資その他の資産</t>
  </si>
  <si>
    <t xml:space="preserve">      投資及び出資金</t>
  </si>
  <si>
    <t xml:space="preserve">        有価証券</t>
  </si>
  <si>
    <t xml:space="preserve">        出資金</t>
  </si>
  <si>
    <t xml:space="preserve">      投資損失引当金</t>
  </si>
  <si>
    <t xml:space="preserve">      長期延滞債権</t>
  </si>
  <si>
    <t xml:space="preserve">      長期貸付金</t>
  </si>
  <si>
    <t xml:space="preserve">      基金</t>
  </si>
  <si>
    <t xml:space="preserve">        減債基金</t>
  </si>
  <si>
    <t xml:space="preserve">      徴収不能引当金</t>
  </si>
  <si>
    <t xml:space="preserve">  流動資産</t>
  </si>
  <si>
    <t xml:space="preserve">    現金預金</t>
  </si>
  <si>
    <t xml:space="preserve">    未収金</t>
  </si>
  <si>
    <t xml:space="preserve">    短期貸付金</t>
  </si>
  <si>
    <t xml:space="preserve">    基金</t>
  </si>
  <si>
    <t xml:space="preserve">      財政調整基金</t>
  </si>
  <si>
    <t xml:space="preserve">      減債基金</t>
  </si>
  <si>
    <t xml:space="preserve">    棚卸資産</t>
  </si>
  <si>
    <t xml:space="preserve">    徴収不能引当金</t>
  </si>
  <si>
    <t>純資産合計</t>
  </si>
  <si>
    <t>資産合計</t>
  </si>
  <si>
    <t>負債及び純資産合計</t>
  </si>
  <si>
    <t>【様式第2号】</t>
  </si>
  <si>
    <t xml:space="preserve">  経常費用</t>
  </si>
  <si>
    <t xml:space="preserve">    業務費用</t>
  </si>
  <si>
    <t xml:space="preserve">      人件費</t>
  </si>
  <si>
    <t xml:space="preserve">        職員給与費</t>
  </si>
  <si>
    <t xml:space="preserve">        賞与等引当金繰入額</t>
  </si>
  <si>
    <t xml:space="preserve">        退職手当引当金繰入額</t>
  </si>
  <si>
    <t xml:space="preserve">      物件費等</t>
  </si>
  <si>
    <t xml:space="preserve">        物件費</t>
  </si>
  <si>
    <t xml:space="preserve">        維持補修費</t>
  </si>
  <si>
    <t xml:space="preserve">        減価償却費</t>
  </si>
  <si>
    <t xml:space="preserve">      その他の業務費用</t>
  </si>
  <si>
    <t xml:space="preserve">        支払利息</t>
  </si>
  <si>
    <t xml:space="preserve">        徴収不能引当金繰入額</t>
  </si>
  <si>
    <t xml:space="preserve">    移転費用</t>
  </si>
  <si>
    <t xml:space="preserve">      補助金等</t>
  </si>
  <si>
    <t xml:space="preserve">      社会保障給付</t>
  </si>
  <si>
    <t xml:space="preserve">      他会計への繰出金</t>
  </si>
  <si>
    <t xml:space="preserve">  経常収益</t>
  </si>
  <si>
    <t xml:space="preserve">    使用料及び手数料</t>
  </si>
  <si>
    <t>純経常行政コスト</t>
  </si>
  <si>
    <t xml:space="preserve">  臨時損失</t>
  </si>
  <si>
    <t xml:space="preserve">    災害復旧事業費</t>
  </si>
  <si>
    <t xml:space="preserve">    資産除売却損</t>
  </si>
  <si>
    <t xml:space="preserve">    投資損失引当金繰入額</t>
  </si>
  <si>
    <t xml:space="preserve">    損失補償等引当金繰入額</t>
  </si>
  <si>
    <t xml:space="preserve">  臨時利益</t>
  </si>
  <si>
    <t xml:space="preserve">    資産売却益</t>
  </si>
  <si>
    <t>純行政コスト</t>
  </si>
  <si>
    <t>【様式第3号】</t>
  </si>
  <si>
    <t>前年度末純資産残高</t>
  </si>
  <si>
    <t xml:space="preserve">  純行政コスト（△）</t>
  </si>
  <si>
    <t xml:space="preserve">  財源</t>
  </si>
  <si>
    <t xml:space="preserve">    税収等</t>
  </si>
  <si>
    <t xml:space="preserve">    国県等補助金</t>
  </si>
  <si>
    <t xml:space="preserve">  本年度差額</t>
  </si>
  <si>
    <t xml:space="preserve">  固定資産等の変動（内部変動）</t>
  </si>
  <si>
    <t xml:space="preserve">    有形固定資産等の増加</t>
  </si>
  <si>
    <t xml:space="preserve">    有形固定資産等の減少</t>
  </si>
  <si>
    <t xml:space="preserve">    貸付金・基金等の増加</t>
  </si>
  <si>
    <t xml:space="preserve">    貸付金・基金等の減少</t>
  </si>
  <si>
    <t xml:space="preserve">  資産評価差額</t>
  </si>
  <si>
    <t xml:space="preserve">  無償所管換等</t>
  </si>
  <si>
    <t xml:space="preserve">  その他</t>
  </si>
  <si>
    <t xml:space="preserve">  本年度純資産変動額</t>
  </si>
  <si>
    <t>本年度末純資産残高</t>
  </si>
  <si>
    <t>【様式第4号】</t>
  </si>
  <si>
    <t>【業務活動収支】</t>
  </si>
  <si>
    <t xml:space="preserve">  業務支出</t>
  </si>
  <si>
    <t xml:space="preserve">    業務費用支出</t>
  </si>
  <si>
    <t xml:space="preserve">      人件費支出</t>
  </si>
  <si>
    <t xml:space="preserve">      物件費等支出</t>
  </si>
  <si>
    <t xml:space="preserve">      支払利息支出</t>
  </si>
  <si>
    <t xml:space="preserve">      その他の支出</t>
  </si>
  <si>
    <t xml:space="preserve">    移転費用支出</t>
  </si>
  <si>
    <t xml:space="preserve">      補助金等支出</t>
  </si>
  <si>
    <t xml:space="preserve">      社会保障給付支出</t>
  </si>
  <si>
    <t xml:space="preserve">      他会計への繰出支出</t>
  </si>
  <si>
    <t xml:space="preserve">  業務収入</t>
  </si>
  <si>
    <t xml:space="preserve">    税収等収入</t>
  </si>
  <si>
    <t xml:space="preserve">    国県等補助金収入</t>
  </si>
  <si>
    <t xml:space="preserve">    使用料及び手数料収入</t>
  </si>
  <si>
    <t xml:space="preserve">    その他の収入</t>
  </si>
  <si>
    <t xml:space="preserve">  臨時支出</t>
  </si>
  <si>
    <t xml:space="preserve">    災害復旧事業費支出</t>
  </si>
  <si>
    <t xml:space="preserve">    その他の支出</t>
  </si>
  <si>
    <t xml:space="preserve">  臨時収入</t>
  </si>
  <si>
    <t>業務活動収支</t>
  </si>
  <si>
    <t>【投資活動収支】</t>
  </si>
  <si>
    <t xml:space="preserve">  投資活動支出</t>
  </si>
  <si>
    <t xml:space="preserve">    基金積立金支出</t>
  </si>
  <si>
    <t xml:space="preserve">    投資及び出資金支出</t>
  </si>
  <si>
    <t xml:space="preserve">    貸付金支出</t>
  </si>
  <si>
    <t xml:space="preserve">  投資活動収入</t>
  </si>
  <si>
    <t xml:space="preserve">    基金取崩収入</t>
  </si>
  <si>
    <t xml:space="preserve">    貸付金元金回収収入</t>
  </si>
  <si>
    <t xml:space="preserve">    資産売却収入</t>
  </si>
  <si>
    <t>投資活動収支</t>
  </si>
  <si>
    <t>【財務活動収支】</t>
  </si>
  <si>
    <t xml:space="preserve">  財務活動支出</t>
  </si>
  <si>
    <t xml:space="preserve">  財務活動収入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</si>
  <si>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</si>
  <si>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</si>
  <si>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</si>
  <si>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</si>
  <si>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</si>
  <si>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</si>
  <si>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</si>
  <si>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</si>
  <si>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１．貸借対照表の内容に関する明細</t>
    <rPh sb="2" eb="7">
      <t>タイシャクタイショウヒョウ</t>
    </rPh>
    <rPh sb="8" eb="10">
      <t>ナイヨウ</t>
    </rPh>
    <rPh sb="11" eb="12">
      <t>カン</t>
    </rPh>
    <rPh sb="14" eb="16">
      <t>メイサイ</t>
    </rPh>
    <phoneticPr fontId="5"/>
  </si>
  <si>
    <t>（１）資産項目の明細</t>
    <rPh sb="3" eb="5">
      <t>シサン</t>
    </rPh>
    <rPh sb="5" eb="7">
      <t>コウモク</t>
    </rPh>
    <rPh sb="8" eb="10">
      <t>メイサイ</t>
    </rPh>
    <phoneticPr fontId="5"/>
  </si>
  <si>
    <t>科目</t>
    <rPh sb="0" eb="2">
      <t>カモク</t>
    </rPh>
    <phoneticPr fontId="5"/>
  </si>
  <si>
    <t>附属明細書金額</t>
    <rPh sb="0" eb="5">
      <t>フゾクメイサイショ</t>
    </rPh>
    <rPh sb="5" eb="7">
      <t>キンガク</t>
    </rPh>
    <phoneticPr fontId="5"/>
  </si>
  <si>
    <t>財務諸表金額</t>
    <rPh sb="0" eb="4">
      <t>ザイムショヒョウ</t>
    </rPh>
    <rPh sb="4" eb="6">
      <t>キンガク</t>
    </rPh>
    <phoneticPr fontId="5"/>
  </si>
  <si>
    <t>チェック</t>
    <phoneticPr fontId="5"/>
  </si>
  <si>
    <t>明細書名称</t>
    <rPh sb="0" eb="3">
      <t>メイサイショ</t>
    </rPh>
    <rPh sb="3" eb="5">
      <t>メイショウ</t>
    </rPh>
    <phoneticPr fontId="5"/>
  </si>
  <si>
    <t>③</t>
    <phoneticPr fontId="5"/>
  </si>
  <si>
    <t>出資金</t>
    <rPh sb="0" eb="3">
      <t>シュッシキン</t>
    </rPh>
    <phoneticPr fontId="5"/>
  </si>
  <si>
    <t>①</t>
    <phoneticPr fontId="5"/>
  </si>
  <si>
    <t>②</t>
    <phoneticPr fontId="5"/>
  </si>
  <si>
    <t>④</t>
    <phoneticPr fontId="5"/>
  </si>
  <si>
    <t>⑤</t>
    <phoneticPr fontId="5"/>
  </si>
  <si>
    <t>有形固定資産の明細</t>
    <rPh sb="0" eb="6">
      <t>ユウケイコテイシサン</t>
    </rPh>
    <rPh sb="7" eb="9">
      <t>メイサイ</t>
    </rPh>
    <phoneticPr fontId="5"/>
  </si>
  <si>
    <t>有形固定資産の行政目的別明細</t>
    <rPh sb="0" eb="6">
      <t>ユウケイコテイシサン</t>
    </rPh>
    <rPh sb="7" eb="9">
      <t>ギョウセイ</t>
    </rPh>
    <rPh sb="9" eb="11">
      <t>モクテキ</t>
    </rPh>
    <rPh sb="11" eb="12">
      <t>ベツ</t>
    </rPh>
    <rPh sb="12" eb="14">
      <t>メイサイ</t>
    </rPh>
    <phoneticPr fontId="5"/>
  </si>
  <si>
    <t>投資及び出資金の明細</t>
    <phoneticPr fontId="5"/>
  </si>
  <si>
    <t>財政調整基金</t>
    <rPh sb="0" eb="6">
      <t>ザイセイチョウセイキキン</t>
    </rPh>
    <phoneticPr fontId="5"/>
  </si>
  <si>
    <t>減債基金</t>
    <rPh sb="0" eb="4">
      <t>ゲンサイキキン</t>
    </rPh>
    <phoneticPr fontId="5"/>
  </si>
  <si>
    <t>その他</t>
    <rPh sb="2" eb="3">
      <t>タ</t>
    </rPh>
    <phoneticPr fontId="5"/>
  </si>
  <si>
    <t>貸付金の明細</t>
    <rPh sb="0" eb="2">
      <t>カシツケ</t>
    </rPh>
    <rPh sb="2" eb="3">
      <t>キン</t>
    </rPh>
    <rPh sb="4" eb="6">
      <t>メイサイ</t>
    </rPh>
    <phoneticPr fontId="5"/>
  </si>
  <si>
    <t>長期貸付金</t>
    <rPh sb="0" eb="5">
      <t>チョウキカシツケキン</t>
    </rPh>
    <phoneticPr fontId="5"/>
  </si>
  <si>
    <t>短期貸付金</t>
    <rPh sb="0" eb="5">
      <t>タンキカシツケキン</t>
    </rPh>
    <phoneticPr fontId="5"/>
  </si>
  <si>
    <t>⑥</t>
    <phoneticPr fontId="5"/>
  </si>
  <si>
    <t>未収金</t>
    <rPh sb="0" eb="3">
      <t>ミシュウキン</t>
    </rPh>
    <phoneticPr fontId="5"/>
  </si>
  <si>
    <t>⑦</t>
    <phoneticPr fontId="5"/>
  </si>
  <si>
    <t>長期延滞債権</t>
    <rPh sb="0" eb="6">
      <t>チョウキエンタイサイケン</t>
    </rPh>
    <phoneticPr fontId="5"/>
  </si>
  <si>
    <t>（２）負債項目の明細</t>
    <rPh sb="3" eb="5">
      <t>フサイ</t>
    </rPh>
    <rPh sb="5" eb="7">
      <t>コウモク</t>
    </rPh>
    <rPh sb="8" eb="10">
      <t>メイサイ</t>
    </rPh>
    <phoneticPr fontId="5"/>
  </si>
  <si>
    <t xml:space="preserve"> １年内償還予定地方債</t>
  </si>
  <si>
    <t>地方債</t>
    <rPh sb="0" eb="3">
      <t>チホウサイ</t>
    </rPh>
    <phoneticPr fontId="5"/>
  </si>
  <si>
    <t>地方債、 １年内償還予定地方債</t>
    <rPh sb="0" eb="3">
      <t>チホウサイ</t>
    </rPh>
    <phoneticPr fontId="5"/>
  </si>
  <si>
    <t>ー</t>
  </si>
  <si>
    <t>ー</t>
    <phoneticPr fontId="5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</si>
  <si>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5"/>
  </si>
  <si>
    <t>（１）補助金等の明細</t>
    <rPh sb="3" eb="6">
      <t>ホジョキン</t>
    </rPh>
    <rPh sb="6" eb="7">
      <t>トウ</t>
    </rPh>
    <rPh sb="8" eb="10">
      <t>メイサイ</t>
    </rPh>
    <phoneticPr fontId="5"/>
  </si>
  <si>
    <t>補助金等</t>
    <rPh sb="0" eb="3">
      <t>ホジョキン</t>
    </rPh>
    <rPh sb="3" eb="4">
      <t>トウ</t>
    </rPh>
    <phoneticPr fontId="5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</si>
  <si>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5"/>
  </si>
  <si>
    <t>（１）財源の明細</t>
    <rPh sb="3" eb="5">
      <t>ザイゲン</t>
    </rPh>
    <rPh sb="6" eb="8">
      <t>メイサイ</t>
    </rPh>
    <phoneticPr fontId="5"/>
  </si>
  <si>
    <t>（２）財源情報の明細</t>
    <rPh sb="3" eb="5">
      <t>ザイゲン</t>
    </rPh>
    <rPh sb="5" eb="7">
      <t>ジョウホウ</t>
    </rPh>
    <rPh sb="8" eb="10">
      <t>メイサイ</t>
    </rPh>
    <phoneticPr fontId="5"/>
  </si>
  <si>
    <t>税収等</t>
    <rPh sb="0" eb="2">
      <t>ゼイシュウ</t>
    </rPh>
    <rPh sb="2" eb="3">
      <t>トウ</t>
    </rPh>
    <phoneticPr fontId="5"/>
  </si>
  <si>
    <t>国県等補助金</t>
    <phoneticPr fontId="5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</si>
  <si>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5"/>
  </si>
  <si>
    <t>（１）資金の明細</t>
    <rPh sb="3" eb="5">
      <t>シキン</t>
    </rPh>
    <rPh sb="6" eb="8">
      <t>メイサイ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</si>
  <si>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</si>
  <si>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</si>
  <si>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利子割交付金</t>
    <rPh sb="0" eb="2">
      <t>リシ</t>
    </rPh>
    <rPh sb="2" eb="3">
      <t>ワリ</t>
    </rPh>
    <rPh sb="3" eb="6">
      <t>コウフキン</t>
    </rPh>
    <phoneticPr fontId="5"/>
  </si>
  <si>
    <t>配当割交付金</t>
    <rPh sb="0" eb="2">
      <t>ハイトウ</t>
    </rPh>
    <rPh sb="2" eb="3">
      <t>ワリ</t>
    </rPh>
    <rPh sb="3" eb="6">
      <t>コウフキン</t>
    </rPh>
    <phoneticPr fontId="5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</si>
  <si>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5"/>
  </si>
  <si>
    <t>地方消費税交付金</t>
    <rPh sb="0" eb="2">
      <t>チホウ</t>
    </rPh>
    <rPh sb="2" eb="5">
      <t>ショウヒゼイ</t>
    </rPh>
    <rPh sb="5" eb="8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</si>
  <si>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</si>
  <si>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</si>
  <si>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5"/>
  </si>
  <si>
    <t>国庫支出金</t>
    <rPh sb="0" eb="5">
      <t>コッコシシュツキン</t>
    </rPh>
    <phoneticPr fontId="5"/>
  </si>
  <si>
    <t>県支出金</t>
    <rPh sb="0" eb="4">
      <t>ケンシシュツキン</t>
    </rPh>
    <phoneticPr fontId="5"/>
  </si>
  <si>
    <t>(単位：円)</t>
    <rPh sb="4" eb="5">
      <t>エン</t>
    </rPh>
    <phoneticPr fontId="5"/>
  </si>
  <si>
    <t>貸付金の明細、長期延滞債権の明細の合計</t>
    <rPh sb="0" eb="2">
      <t>カシツケ</t>
    </rPh>
    <rPh sb="2" eb="3">
      <t>キン</t>
    </rPh>
    <rPh sb="4" eb="6">
      <t>メイサイ</t>
    </rPh>
    <rPh sb="17" eb="19">
      <t>ゴウケイ</t>
    </rPh>
    <phoneticPr fontId="5"/>
  </si>
  <si>
    <t>貸付金の明細、未収金の明細の合計</t>
    <rPh sb="0" eb="2">
      <t>カシツケ</t>
    </rPh>
    <rPh sb="2" eb="3">
      <t>キン</t>
    </rPh>
    <rPh sb="4" eb="6">
      <t>メイサイ</t>
    </rPh>
    <rPh sb="7" eb="10">
      <t>ミシュウキン</t>
    </rPh>
    <rPh sb="14" eb="16">
      <t>ゴウケイ</t>
    </rPh>
    <phoneticPr fontId="5"/>
  </si>
  <si>
    <t>徴収不能引当金（流動資産）</t>
    <rPh sb="8" eb="10">
      <t>リュウドウ</t>
    </rPh>
    <phoneticPr fontId="5"/>
  </si>
  <si>
    <t>資本的_x000D_補助金</t>
    <phoneticPr fontId="5"/>
  </si>
  <si>
    <t>経常的_x000D_補助金</t>
    <phoneticPr fontId="5"/>
  </si>
  <si>
    <t xml:space="preserve">    公共施設等整備費支出</t>
  </si>
  <si>
    <t>有形固定資産の明細</t>
  </si>
  <si>
    <t>会計：一般会計等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</si>
  <si>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</si>
  <si>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</si>
  <si>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</si>
  <si>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</si>
  <si>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</si>
  <si>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差引本年度末残高_x000D_
(D)-(E)_x000D_
(G)</t>
  </si>
  <si>
    <t>事業用資産</t>
  </si>
  <si>
    <t>　土地</t>
  </si>
  <si>
    <t>　立木竹</t>
  </si>
  <si>
    <t>　建物</t>
  </si>
  <si>
    <t>　工作物</t>
  </si>
  <si>
    <t>　船舶</t>
  </si>
  <si>
    <t>　浮標等</t>
  </si>
  <si>
    <t>　航空機</t>
  </si>
  <si>
    <t>　建設仮勘定</t>
  </si>
  <si>
    <t>インフラ資産</t>
  </si>
  <si>
    <t>物品</t>
  </si>
  <si>
    <t>有形固定資産に係る行政目的別の明細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</si>
  <si>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</si>
  <si>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</si>
  <si>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</si>
  <si>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</si>
  <si>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</si>
  <si>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</si>
  <si>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</si>
  <si>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有形固定資産</t>
    <rPh sb="0" eb="6">
      <t>ユウケイコテイシサン</t>
    </rPh>
    <phoneticPr fontId="5"/>
  </si>
  <si>
    <t>財源情報の明細</t>
  </si>
  <si>
    <t>内訳</t>
  </si>
  <si>
    <t>有形固定資産等の増加</t>
  </si>
  <si>
    <t>貸付金・基金等の増加</t>
  </si>
  <si>
    <t>現金預金</t>
    <rPh sb="0" eb="2">
      <t>ゲンキン</t>
    </rPh>
    <rPh sb="2" eb="4">
      <t>ヨキン</t>
    </rPh>
    <phoneticPr fontId="3"/>
  </si>
  <si>
    <t>地方債（CF地方債収入と一致）</t>
    <rPh sb="0" eb="3">
      <t>チホウサイ</t>
    </rPh>
    <rPh sb="6" eb="9">
      <t>チホウサイ</t>
    </rPh>
    <rPh sb="9" eb="11">
      <t>シュウニュウ</t>
    </rPh>
    <rPh sb="12" eb="14">
      <t>イッチ</t>
    </rPh>
    <phoneticPr fontId="5"/>
  </si>
  <si>
    <t>財源内訳チェック</t>
    <rPh sb="0" eb="2">
      <t>ザイゲン</t>
    </rPh>
    <rPh sb="2" eb="4">
      <t>ウチワケ</t>
    </rPh>
    <phoneticPr fontId="5"/>
  </si>
  <si>
    <t>BS</t>
    <phoneticPr fontId="5"/>
  </si>
  <si>
    <t>NW</t>
    <phoneticPr fontId="5"/>
  </si>
  <si>
    <t>固定資産等形成分</t>
    <rPh sb="0" eb="8">
      <t>コテイシサントウケイセイブン</t>
    </rPh>
    <phoneticPr fontId="5"/>
  </si>
  <si>
    <t>余剰分（不足分）</t>
    <rPh sb="0" eb="3">
      <t>ヨジョウブン</t>
    </rPh>
    <rPh sb="4" eb="7">
      <t>フソクブン</t>
    </rPh>
    <phoneticPr fontId="5"/>
  </si>
  <si>
    <t>現金預金内訳チェック</t>
    <rPh sb="0" eb="4">
      <t>ゲンキンヨキン</t>
    </rPh>
    <rPh sb="4" eb="6">
      <t>ウチワケ</t>
    </rPh>
    <phoneticPr fontId="5"/>
  </si>
  <si>
    <t>現金預金</t>
    <phoneticPr fontId="5"/>
  </si>
  <si>
    <t>CF</t>
    <phoneticPr fontId="5"/>
  </si>
  <si>
    <t>税収等（NW税収等－CF財務活動支出）</t>
    <rPh sb="0" eb="3">
      <t>ゼイシュウトウ</t>
    </rPh>
    <rPh sb="6" eb="9">
      <t>ゼイシュウトウ</t>
    </rPh>
    <rPh sb="12" eb="14">
      <t>ザイム</t>
    </rPh>
    <rPh sb="14" eb="16">
      <t>カツドウ</t>
    </rPh>
    <rPh sb="16" eb="18">
      <t>シシュツ</t>
    </rPh>
    <phoneticPr fontId="5"/>
  </si>
  <si>
    <t>市場価格のないもののうち連結対象団体に対するもの</t>
    <phoneticPr fontId="5"/>
  </si>
  <si>
    <t>資本的補助金</t>
    <rPh sb="0" eb="3">
      <t>シホンテキ</t>
    </rPh>
    <phoneticPr fontId="5"/>
  </si>
  <si>
    <t>純行政コスト</t>
    <phoneticPr fontId="5"/>
  </si>
  <si>
    <t>有形固定資産等の増加</t>
    <phoneticPr fontId="5"/>
  </si>
  <si>
    <t>税収等</t>
    <phoneticPr fontId="5"/>
  </si>
  <si>
    <t>財源の明細</t>
    <phoneticPr fontId="5"/>
  </si>
  <si>
    <t>一般会計等相殺</t>
    <rPh sb="0" eb="5">
      <t>イッパンカイケイトウ</t>
    </rPh>
    <rPh sb="5" eb="7">
      <t>ソウサイ</t>
    </rPh>
    <phoneticPr fontId="5"/>
  </si>
  <si>
    <t>一般会計等（単純合算）</t>
    <rPh sb="0" eb="2">
      <t>イッパン</t>
    </rPh>
    <rPh sb="2" eb="4">
      <t>カイケイ</t>
    </rPh>
    <rPh sb="4" eb="5">
      <t>トウ</t>
    </rPh>
    <rPh sb="6" eb="8">
      <t>タンジュン</t>
    </rPh>
    <rPh sb="8" eb="10">
      <t>ガッサン</t>
    </rPh>
    <phoneticPr fontId="5"/>
  </si>
  <si>
    <t>一般会計等</t>
    <rPh sb="0" eb="5">
      <t>イッパンカイケイトウ</t>
    </rPh>
    <phoneticPr fontId="5"/>
  </si>
  <si>
    <t>自治体名：津島市</t>
  </si>
  <si>
    <t>津島市民病院</t>
    <rPh sb="0" eb="2">
      <t>ツシマ</t>
    </rPh>
    <rPh sb="2" eb="4">
      <t>シミン</t>
    </rPh>
    <rPh sb="4" eb="6">
      <t>ビョウイン</t>
    </rPh>
    <phoneticPr fontId="5"/>
  </si>
  <si>
    <t>住宅新築資金貸付金（住宅新築資金）</t>
    <rPh sb="0" eb="2">
      <t>ジュウタク</t>
    </rPh>
    <rPh sb="2" eb="4">
      <t>シンチク</t>
    </rPh>
    <rPh sb="4" eb="6">
      <t>シキン</t>
    </rPh>
    <rPh sb="6" eb="8">
      <t>カシツケ</t>
    </rPh>
    <rPh sb="8" eb="9">
      <t>キン</t>
    </rPh>
    <rPh sb="10" eb="12">
      <t>ジュウタク</t>
    </rPh>
    <rPh sb="12" eb="14">
      <t>シンチク</t>
    </rPh>
    <rPh sb="14" eb="16">
      <t>シキン</t>
    </rPh>
    <phoneticPr fontId="5"/>
  </si>
  <si>
    <t>住宅新築資金貸付金（宅地取得資金）</t>
  </si>
  <si>
    <t>利率見直し方式（借入れ後５年ごとに利率の見直しを行うもの）</t>
  </si>
  <si>
    <t>利率見直し方式（借入れ後10年ごとに利率の見直しを行うもの）</t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</si>
  <si>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</si>
  <si>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寄附金</t>
    <rPh sb="0" eb="3">
      <t>キフキン</t>
    </rPh>
    <phoneticPr fontId="5"/>
  </si>
  <si>
    <t>諸収入</t>
    <rPh sb="0" eb="3">
      <t>ショシュウニュウ</t>
    </rPh>
    <phoneticPr fontId="5"/>
  </si>
  <si>
    <t>住宅新築資金等貸付事業特別会計</t>
    <phoneticPr fontId="5"/>
  </si>
  <si>
    <t>コミュニティ・プラント事業特別会計</t>
    <rPh sb="11" eb="13">
      <t>ジギョウ</t>
    </rPh>
    <rPh sb="13" eb="15">
      <t>トクベツ</t>
    </rPh>
    <rPh sb="15" eb="17">
      <t>カイケイ</t>
    </rPh>
    <phoneticPr fontId="5"/>
  </si>
  <si>
    <t>一般会計繰入金</t>
    <rPh sb="0" eb="2">
      <t>イッパン</t>
    </rPh>
    <rPh sb="2" eb="4">
      <t>カイケイ</t>
    </rPh>
    <rPh sb="4" eb="6">
      <t>クリイレ</t>
    </rPh>
    <rPh sb="6" eb="7">
      <t>キン</t>
    </rPh>
    <phoneticPr fontId="5"/>
  </si>
  <si>
    <t>一般会計／市民税（個人）</t>
  </si>
  <si>
    <t>一般会計／市民税（法人）</t>
  </si>
  <si>
    <t>一般会計／固定資産税</t>
  </si>
  <si>
    <t>一般会計／軽自動車税</t>
  </si>
  <si>
    <t>一般会計／都市計画税</t>
  </si>
  <si>
    <t>一般会計／分担金及び負担金</t>
  </si>
  <si>
    <t>一般会計／使用料及び手数料</t>
  </si>
  <si>
    <t>一般会計／諸収入(雑入）</t>
  </si>
  <si>
    <t>コミュニティ・プラント事業特別会計／使用料及び手数料</t>
    <phoneticPr fontId="5"/>
  </si>
  <si>
    <t>住宅新築資金等貸付事業特別会計／住宅新築資金貸付金</t>
    <rPh sb="16" eb="18">
      <t>ジュウタク</t>
    </rPh>
    <rPh sb="18" eb="20">
      <t>シンチク</t>
    </rPh>
    <rPh sb="20" eb="22">
      <t>シキン</t>
    </rPh>
    <rPh sb="22" eb="24">
      <t>カシツケ</t>
    </rPh>
    <rPh sb="24" eb="25">
      <t>キン</t>
    </rPh>
    <phoneticPr fontId="5"/>
  </si>
  <si>
    <t>特定の契約条項が_x000D_
付された地方債残高</t>
  </si>
  <si>
    <t>特定の契約条項が付された地方債の概要</t>
  </si>
  <si>
    <t>地方債</t>
  </si>
  <si>
    <t>地方債（借入先別）の明細</t>
  </si>
  <si>
    <t>地方債（利率別）の明細</t>
  </si>
  <si>
    <t>地方債（返済期間別）の明細</t>
  </si>
  <si>
    <t>地方債残高</t>
  </si>
  <si>
    <t>県支出金</t>
    <rPh sb="0" eb="1">
      <t>ケン</t>
    </rPh>
    <rPh sb="1" eb="4">
      <t>シシュツキン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</si>
  <si>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20"/>
  </si>
  <si>
    <t>国際交流基金</t>
    <rPh sb="0" eb="2">
      <t>コクサイ</t>
    </rPh>
    <rPh sb="2" eb="4">
      <t>コウリュウ</t>
    </rPh>
    <rPh sb="4" eb="6">
      <t>キキン</t>
    </rPh>
    <phoneticPr fontId="10"/>
  </si>
  <si>
    <t>福祉基金</t>
    <rPh sb="0" eb="2">
      <t>フクシ</t>
    </rPh>
    <rPh sb="2" eb="4">
      <t>キキン</t>
    </rPh>
    <phoneticPr fontId="10"/>
  </si>
  <si>
    <t>物品調達基金</t>
    <rPh sb="0" eb="2">
      <t>ブッピン</t>
    </rPh>
    <rPh sb="2" eb="4">
      <t>チョウタツ</t>
    </rPh>
    <rPh sb="4" eb="6">
      <t>キキン</t>
    </rPh>
    <phoneticPr fontId="10"/>
  </si>
  <si>
    <t>美術館建設基金</t>
    <rPh sb="0" eb="3">
      <t>ビジュツカン</t>
    </rPh>
    <rPh sb="3" eb="5">
      <t>ケンセツ</t>
    </rPh>
    <rPh sb="5" eb="7">
      <t>キキン</t>
    </rPh>
    <phoneticPr fontId="10"/>
  </si>
  <si>
    <t>ふるさとつしま応援基金</t>
    <rPh sb="7" eb="9">
      <t>オウエン</t>
    </rPh>
    <rPh sb="9" eb="11">
      <t>キキン</t>
    </rPh>
    <phoneticPr fontId="10"/>
  </si>
  <si>
    <t>歴史・文化のまちづくり基金</t>
    <rPh sb="0" eb="2">
      <t>レキシ</t>
    </rPh>
    <rPh sb="3" eb="5">
      <t>ブンカ</t>
    </rPh>
    <rPh sb="11" eb="13">
      <t>キキン</t>
    </rPh>
    <phoneticPr fontId="10"/>
  </si>
  <si>
    <t>減債基金</t>
    <rPh sb="0" eb="2">
      <t>ゲンサイ</t>
    </rPh>
    <rPh sb="2" eb="4">
      <t>キキン</t>
    </rPh>
    <phoneticPr fontId="20"/>
  </si>
  <si>
    <t>森林環境譲与税</t>
    <rPh sb="0" eb="2">
      <t>シンリン</t>
    </rPh>
    <rPh sb="2" eb="4">
      <t>カンキョウ</t>
    </rPh>
    <rPh sb="4" eb="6">
      <t>ジョウヨ</t>
    </rPh>
    <rPh sb="6" eb="7">
      <t>ゼイ</t>
    </rPh>
    <phoneticPr fontId="18"/>
  </si>
  <si>
    <t>その他</t>
    <rPh sb="2" eb="3">
      <t>タ</t>
    </rPh>
    <phoneticPr fontId="18"/>
  </si>
  <si>
    <t>市民</t>
    <rPh sb="0" eb="2">
      <t>シミン</t>
    </rPh>
    <phoneticPr fontId="18"/>
  </si>
  <si>
    <t>法人事業税交付金</t>
    <rPh sb="0" eb="5">
      <t>ホウジンジギョウゼイ</t>
    </rPh>
    <rPh sb="5" eb="8">
      <t>コウフキン</t>
    </rPh>
    <phoneticPr fontId="5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</si>
  <si>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5"/>
  </si>
  <si>
    <t>科目</t>
  </si>
  <si>
    <t>本年度償却額_x000D_
(F)</t>
  </si>
  <si>
    <t>貸借対照表（全科目（参考））</t>
  </si>
  <si>
    <t xml:space="preserve">    地方債等</t>
  </si>
  <si>
    <t xml:space="preserve">    １年内償還予定地方債等</t>
  </si>
  <si>
    <t xml:space="preserve">  他団体出資等分</t>
  </si>
  <si>
    <t xml:space="preserve">  繰延資産</t>
  </si>
  <si>
    <t>資金収支計算書（全科目（参考））</t>
  </si>
  <si>
    <t xml:space="preserve">    地方債等償還支出</t>
  </si>
  <si>
    <t xml:space="preserve">    地方債等発行収入</t>
  </si>
  <si>
    <t>比例連結割合変更に伴う差額</t>
  </si>
  <si>
    <t>純資産変動計算書（全科目（参考））</t>
  </si>
  <si>
    <t>固定資産_x000D_
等形成分</t>
  </si>
  <si>
    <t>余剰分_x000D_
(不足分)</t>
  </si>
  <si>
    <t>他団体出資等分</t>
  </si>
  <si>
    <t xml:space="preserve">  他団体出資等分の増加</t>
  </si>
  <si>
    <t xml:space="preserve">  他団体出資等分の減少</t>
  </si>
  <si>
    <t xml:space="preserve">  比例連結割合変更に伴う差額</t>
  </si>
  <si>
    <t>行政コスト計算書（全科目（参考））</t>
  </si>
  <si>
    <t>他団体出資等分</t>
    <rPh sb="0" eb="7">
      <t>タダンタイシュッシトウブン</t>
    </rPh>
    <phoneticPr fontId="5"/>
  </si>
  <si>
    <t>①有形固定資産の明細</t>
    <rPh sb="1" eb="7">
      <t>ユウケイコテイシサン</t>
    </rPh>
    <rPh sb="8" eb="10">
      <t>メイサイ</t>
    </rPh>
    <phoneticPr fontId="5"/>
  </si>
  <si>
    <t>　建物減価償却累計額</t>
    <rPh sb="3" eb="7">
      <t>ゲンカショウキャク</t>
    </rPh>
    <rPh sb="7" eb="10">
      <t>ルイケイガク</t>
    </rPh>
    <phoneticPr fontId="5"/>
  </si>
  <si>
    <t>　工作物減価償却累計額</t>
    <rPh sb="4" eb="11">
      <t>ゲンカショウキャクルイケイガク</t>
    </rPh>
    <phoneticPr fontId="5"/>
  </si>
  <si>
    <t>　物品減価償却累計額</t>
    <rPh sb="1" eb="10">
      <t>ブッピンゲンカショウキャクルイケイガク</t>
    </rPh>
    <phoneticPr fontId="5"/>
  </si>
  <si>
    <t>②行政目的別の明細</t>
    <rPh sb="1" eb="6">
      <t>ギョウセイモクテキベツ</t>
    </rPh>
    <rPh sb="7" eb="9">
      <t>メイサイ</t>
    </rPh>
    <phoneticPr fontId="5"/>
  </si>
  <si>
    <t>年度：令和3年度</t>
  </si>
  <si>
    <t>名古屋西流通センター（株）</t>
    <rPh sb="0" eb="3">
      <t>ナゴヤ</t>
    </rPh>
    <rPh sb="3" eb="4">
      <t>ニシ</t>
    </rPh>
    <rPh sb="4" eb="6">
      <t>リュウツウ</t>
    </rPh>
    <rPh sb="10" eb="13">
      <t>カブ</t>
    </rPh>
    <phoneticPr fontId="10"/>
  </si>
  <si>
    <t>市民病院事業会計</t>
    <rPh sb="0" eb="2">
      <t>シミン</t>
    </rPh>
    <rPh sb="2" eb="4">
      <t>ビョウイン</t>
    </rPh>
    <rPh sb="4" eb="6">
      <t>ジギョウ</t>
    </rPh>
    <rPh sb="6" eb="8">
      <t>カイケイ</t>
    </rPh>
    <phoneticPr fontId="10"/>
  </si>
  <si>
    <t>上水道事業会計</t>
    <rPh sb="0" eb="3">
      <t>ジョウスイドウ</t>
    </rPh>
    <rPh sb="3" eb="5">
      <t>ジギョウ</t>
    </rPh>
    <rPh sb="5" eb="7">
      <t>カイケイ</t>
    </rPh>
    <phoneticPr fontId="10"/>
  </si>
  <si>
    <t>下水道事業会計</t>
    <rPh sb="0" eb="3">
      <t>ゲスイドウ</t>
    </rPh>
    <rPh sb="3" eb="5">
      <t>ジギョウ</t>
    </rPh>
    <rPh sb="5" eb="7">
      <t>カイケイ</t>
    </rPh>
    <phoneticPr fontId="10"/>
  </si>
  <si>
    <t>西尾張シーエーティービー（株）</t>
    <rPh sb="0" eb="1">
      <t>ニシ</t>
    </rPh>
    <rPh sb="1" eb="3">
      <t>オワリ</t>
    </rPh>
    <rPh sb="12" eb="15">
      <t>カブ</t>
    </rPh>
    <phoneticPr fontId="10"/>
  </si>
  <si>
    <t>名古屋西部ソイルリサイクル（株）</t>
    <rPh sb="0" eb="3">
      <t>ナゴヤ</t>
    </rPh>
    <rPh sb="3" eb="5">
      <t>セイブ</t>
    </rPh>
    <rPh sb="13" eb="16">
      <t>カブ</t>
    </rPh>
    <phoneticPr fontId="10"/>
  </si>
  <si>
    <t>（公財）一宮地場産業ファッションデザインセンター出捐金</t>
    <rPh sb="1" eb="2">
      <t>コウ</t>
    </rPh>
    <rPh sb="2" eb="3">
      <t>ザイ</t>
    </rPh>
    <rPh sb="4" eb="6">
      <t>イチノミヤ</t>
    </rPh>
    <rPh sb="6" eb="8">
      <t>ジバ</t>
    </rPh>
    <rPh sb="8" eb="10">
      <t>サンギョウ</t>
    </rPh>
    <phoneticPr fontId="10"/>
  </si>
  <si>
    <t>愛知県信用保証協会</t>
    <rPh sb="0" eb="3">
      <t>アイチケン</t>
    </rPh>
    <rPh sb="3" eb="5">
      <t>シンヨウ</t>
    </rPh>
    <rPh sb="5" eb="7">
      <t>ホショウ</t>
    </rPh>
    <rPh sb="7" eb="9">
      <t>キョウカイ</t>
    </rPh>
    <phoneticPr fontId="10"/>
  </si>
  <si>
    <t>神島田祖父母の家温泉加入金</t>
    <rPh sb="0" eb="1">
      <t>カミ</t>
    </rPh>
    <rPh sb="1" eb="3">
      <t>シマダ</t>
    </rPh>
    <rPh sb="3" eb="6">
      <t>ソフボ</t>
    </rPh>
    <rPh sb="7" eb="8">
      <t>イエ</t>
    </rPh>
    <rPh sb="8" eb="10">
      <t>オンセン</t>
    </rPh>
    <rPh sb="10" eb="13">
      <t>カニュウキン</t>
    </rPh>
    <phoneticPr fontId="10"/>
  </si>
  <si>
    <t>（公財）愛知県国際交流協会出捐金</t>
    <rPh sb="1" eb="2">
      <t>コウ</t>
    </rPh>
    <rPh sb="2" eb="3">
      <t>ザイ</t>
    </rPh>
    <rPh sb="4" eb="7">
      <t>アイチケン</t>
    </rPh>
    <rPh sb="7" eb="9">
      <t>コクサイ</t>
    </rPh>
    <rPh sb="9" eb="11">
      <t>コウリュウ</t>
    </rPh>
    <rPh sb="11" eb="13">
      <t>キョウカイ</t>
    </rPh>
    <rPh sb="13" eb="15">
      <t>シュツエン</t>
    </rPh>
    <rPh sb="15" eb="16">
      <t>キン</t>
    </rPh>
    <phoneticPr fontId="10"/>
  </si>
  <si>
    <t>（一財）地域活性化センター基本財産出捐金</t>
    <rPh sb="1" eb="2">
      <t>イチ</t>
    </rPh>
    <rPh sb="2" eb="3">
      <t>ザイ</t>
    </rPh>
    <rPh sb="4" eb="6">
      <t>チイキ</t>
    </rPh>
    <rPh sb="6" eb="9">
      <t>カッセイカ</t>
    </rPh>
    <rPh sb="13" eb="15">
      <t>キホン</t>
    </rPh>
    <rPh sb="15" eb="17">
      <t>ザイサン</t>
    </rPh>
    <phoneticPr fontId="10"/>
  </si>
  <si>
    <t>（公財）暴力追放愛知県民会議出捐金</t>
    <rPh sb="4" eb="6">
      <t>ボウリョク</t>
    </rPh>
    <rPh sb="6" eb="8">
      <t>ツイホウ</t>
    </rPh>
    <rPh sb="8" eb="10">
      <t>アイチ</t>
    </rPh>
    <rPh sb="10" eb="12">
      <t>ケンミン</t>
    </rPh>
    <rPh sb="12" eb="14">
      <t>カイギ</t>
    </rPh>
    <phoneticPr fontId="9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</si>
  <si>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10"/>
  </si>
  <si>
    <t>―</t>
    <phoneticPr fontId="5"/>
  </si>
  <si>
    <t>民間保育所等緊急整備費補助金</t>
    <rPh sb="0" eb="2">
      <t>ミンカン</t>
    </rPh>
    <rPh sb="2" eb="4">
      <t>ホイク</t>
    </rPh>
    <rPh sb="4" eb="5">
      <t>ジョ</t>
    </rPh>
    <rPh sb="5" eb="6">
      <t>トウ</t>
    </rPh>
    <rPh sb="6" eb="8">
      <t>キンキュウ</t>
    </rPh>
    <rPh sb="8" eb="10">
      <t>セイビ</t>
    </rPh>
    <rPh sb="10" eb="11">
      <t>ヒ</t>
    </rPh>
    <rPh sb="11" eb="14">
      <t>ホジョキン</t>
    </rPh>
    <phoneticPr fontId="18"/>
  </si>
  <si>
    <t>ふじなみこども園</t>
    <rPh sb="7" eb="8">
      <t>エン</t>
    </rPh>
    <phoneticPr fontId="18"/>
  </si>
  <si>
    <t>市内の民間保育所等の大規模改修に対する補助</t>
    <rPh sb="0" eb="2">
      <t>シナイ</t>
    </rPh>
    <rPh sb="3" eb="5">
      <t>ミンカン</t>
    </rPh>
    <rPh sb="5" eb="7">
      <t>ホイク</t>
    </rPh>
    <rPh sb="7" eb="8">
      <t>ジョ</t>
    </rPh>
    <rPh sb="8" eb="9">
      <t>トウ</t>
    </rPh>
    <rPh sb="10" eb="13">
      <t>ダイキボ</t>
    </rPh>
    <rPh sb="13" eb="15">
      <t>カイシュウ</t>
    </rPh>
    <rPh sb="16" eb="17">
      <t>タイ</t>
    </rPh>
    <rPh sb="19" eb="21">
      <t>ホジョ</t>
    </rPh>
    <phoneticPr fontId="19"/>
  </si>
  <si>
    <t>県営事業負担金</t>
    <rPh sb="0" eb="2">
      <t>ケンエイ</t>
    </rPh>
    <rPh sb="2" eb="4">
      <t>ジギョウ</t>
    </rPh>
    <rPh sb="4" eb="7">
      <t>フタンキン</t>
    </rPh>
    <phoneticPr fontId="18"/>
  </si>
  <si>
    <t>愛知県</t>
    <rPh sb="0" eb="3">
      <t>アイチケン</t>
    </rPh>
    <phoneticPr fontId="18"/>
  </si>
  <si>
    <t>県が実施する工事の負担金</t>
    <rPh sb="0" eb="1">
      <t>ケン</t>
    </rPh>
    <rPh sb="2" eb="4">
      <t>ジッシ</t>
    </rPh>
    <rPh sb="6" eb="8">
      <t>コウジ</t>
    </rPh>
    <rPh sb="9" eb="12">
      <t>フタンキン</t>
    </rPh>
    <phoneticPr fontId="18"/>
  </si>
  <si>
    <t>土地改良区工事費補助金</t>
    <rPh sb="0" eb="2">
      <t>トチ</t>
    </rPh>
    <rPh sb="2" eb="4">
      <t>カイリョウ</t>
    </rPh>
    <rPh sb="4" eb="5">
      <t>ク</t>
    </rPh>
    <rPh sb="5" eb="7">
      <t>コウジ</t>
    </rPh>
    <rPh sb="7" eb="8">
      <t>ヒ</t>
    </rPh>
    <rPh sb="8" eb="11">
      <t>ホジョキン</t>
    </rPh>
    <phoneticPr fontId="18"/>
  </si>
  <si>
    <t>土地改良区</t>
    <rPh sb="0" eb="2">
      <t>トチ</t>
    </rPh>
    <rPh sb="2" eb="4">
      <t>カイリョウ</t>
    </rPh>
    <rPh sb="4" eb="5">
      <t>ク</t>
    </rPh>
    <phoneticPr fontId="18"/>
  </si>
  <si>
    <t>土地改良区が行う工事に対する補助</t>
    <rPh sb="0" eb="2">
      <t>トチ</t>
    </rPh>
    <rPh sb="2" eb="4">
      <t>カイリョウ</t>
    </rPh>
    <rPh sb="4" eb="5">
      <t>ク</t>
    </rPh>
    <rPh sb="6" eb="7">
      <t>オコナ</t>
    </rPh>
    <rPh sb="8" eb="10">
      <t>コウジ</t>
    </rPh>
    <rPh sb="11" eb="12">
      <t>タイ</t>
    </rPh>
    <rPh sb="14" eb="16">
      <t>ホジョ</t>
    </rPh>
    <phoneticPr fontId="18"/>
  </si>
  <si>
    <t>住宅耐震改修費等補助金</t>
    <rPh sb="0" eb="2">
      <t>ジュウタク</t>
    </rPh>
    <rPh sb="2" eb="4">
      <t>タイシン</t>
    </rPh>
    <rPh sb="4" eb="6">
      <t>カイシュウ</t>
    </rPh>
    <rPh sb="6" eb="7">
      <t>ヒ</t>
    </rPh>
    <rPh sb="7" eb="8">
      <t>トウ</t>
    </rPh>
    <rPh sb="8" eb="11">
      <t>ホジョキン</t>
    </rPh>
    <phoneticPr fontId="18"/>
  </si>
  <si>
    <t>市民が行う耐震改修工事に対する補助</t>
    <rPh sb="0" eb="2">
      <t>シミン</t>
    </rPh>
    <rPh sb="3" eb="4">
      <t>オコナ</t>
    </rPh>
    <rPh sb="5" eb="7">
      <t>タイシン</t>
    </rPh>
    <rPh sb="7" eb="9">
      <t>カイシュウ</t>
    </rPh>
    <rPh sb="9" eb="11">
      <t>コウジ</t>
    </rPh>
    <rPh sb="12" eb="13">
      <t>タイ</t>
    </rPh>
    <rPh sb="15" eb="17">
      <t>ホジョ</t>
    </rPh>
    <phoneticPr fontId="18"/>
  </si>
  <si>
    <t>集会所建設費等補助金</t>
    <rPh sb="0" eb="2">
      <t>シュウカイ</t>
    </rPh>
    <rPh sb="2" eb="3">
      <t>ジョ</t>
    </rPh>
    <rPh sb="3" eb="5">
      <t>ケンセツ</t>
    </rPh>
    <rPh sb="5" eb="6">
      <t>ヒ</t>
    </rPh>
    <rPh sb="6" eb="7">
      <t>トウ</t>
    </rPh>
    <rPh sb="7" eb="10">
      <t>ホジョキン</t>
    </rPh>
    <phoneticPr fontId="18"/>
  </si>
  <si>
    <t>町内会</t>
    <rPh sb="0" eb="2">
      <t>チョウナイ</t>
    </rPh>
    <rPh sb="2" eb="3">
      <t>カイ</t>
    </rPh>
    <phoneticPr fontId="18"/>
  </si>
  <si>
    <t>町内会所有の集会所の建設・改修費用に対する補助</t>
    <rPh sb="0" eb="2">
      <t>チョウナイ</t>
    </rPh>
    <rPh sb="2" eb="3">
      <t>カイ</t>
    </rPh>
    <rPh sb="3" eb="5">
      <t>ショユウ</t>
    </rPh>
    <rPh sb="6" eb="8">
      <t>シュウカイ</t>
    </rPh>
    <rPh sb="8" eb="9">
      <t>ジョ</t>
    </rPh>
    <rPh sb="10" eb="12">
      <t>ケンセツ</t>
    </rPh>
    <rPh sb="13" eb="15">
      <t>カイシュウ</t>
    </rPh>
    <rPh sb="15" eb="17">
      <t>ヒヨウ</t>
    </rPh>
    <rPh sb="18" eb="19">
      <t>タイ</t>
    </rPh>
    <rPh sb="21" eb="23">
      <t>ホジョ</t>
    </rPh>
    <phoneticPr fontId="18"/>
  </si>
  <si>
    <t>住宅用地球温暖化対策設備設置費補助金</t>
    <rPh sb="0" eb="3">
      <t>ジュウタクヨウ</t>
    </rPh>
    <rPh sb="3" eb="5">
      <t>チキュウ</t>
    </rPh>
    <rPh sb="5" eb="8">
      <t>オンダンカ</t>
    </rPh>
    <rPh sb="8" eb="10">
      <t>タイサク</t>
    </rPh>
    <rPh sb="10" eb="12">
      <t>セツビ</t>
    </rPh>
    <rPh sb="12" eb="14">
      <t>セッチ</t>
    </rPh>
    <rPh sb="14" eb="15">
      <t>ヒ</t>
    </rPh>
    <rPh sb="15" eb="18">
      <t>ホジョキン</t>
    </rPh>
    <phoneticPr fontId="18"/>
  </si>
  <si>
    <t>市民が行う住宅用地球温暖化対策設備設置工事に対する補助</t>
    <rPh sb="0" eb="2">
      <t>シミン</t>
    </rPh>
    <rPh sb="3" eb="4">
      <t>オコナ</t>
    </rPh>
    <rPh sb="5" eb="8">
      <t>ジュウタクヨウ</t>
    </rPh>
    <rPh sb="8" eb="10">
      <t>チキュウ</t>
    </rPh>
    <rPh sb="10" eb="13">
      <t>オンダンカ</t>
    </rPh>
    <rPh sb="13" eb="15">
      <t>タイサク</t>
    </rPh>
    <rPh sb="15" eb="17">
      <t>セツビ</t>
    </rPh>
    <rPh sb="17" eb="19">
      <t>セッチ</t>
    </rPh>
    <rPh sb="19" eb="21">
      <t>コウジ</t>
    </rPh>
    <rPh sb="22" eb="23">
      <t>タイ</t>
    </rPh>
    <rPh sb="25" eb="27">
      <t>ホジョ</t>
    </rPh>
    <phoneticPr fontId="18"/>
  </si>
  <si>
    <t>消防指令管制システム実施設計負担金</t>
    <rPh sb="0" eb="2">
      <t>ショウボウ</t>
    </rPh>
    <rPh sb="2" eb="4">
      <t>シレイ</t>
    </rPh>
    <rPh sb="4" eb="6">
      <t>カンセイ</t>
    </rPh>
    <rPh sb="10" eb="12">
      <t>ジッシ</t>
    </rPh>
    <rPh sb="12" eb="14">
      <t>セッケイ</t>
    </rPh>
    <rPh sb="14" eb="17">
      <t>フタンキン</t>
    </rPh>
    <phoneticPr fontId="18"/>
  </si>
  <si>
    <t>名古屋市</t>
    <rPh sb="0" eb="4">
      <t>ナゴヤシ</t>
    </rPh>
    <phoneticPr fontId="18"/>
  </si>
  <si>
    <t>名古屋市外7市町等による消防指令業務の共同運用に対する負担金</t>
    <rPh sb="0" eb="4">
      <t>ナゴヤシ</t>
    </rPh>
    <rPh sb="4" eb="5">
      <t>ホカ</t>
    </rPh>
    <rPh sb="6" eb="8">
      <t>シチョウ</t>
    </rPh>
    <rPh sb="8" eb="9">
      <t>トウ</t>
    </rPh>
    <rPh sb="12" eb="14">
      <t>ショウボウ</t>
    </rPh>
    <rPh sb="14" eb="16">
      <t>シレイ</t>
    </rPh>
    <rPh sb="16" eb="18">
      <t>ギョウム</t>
    </rPh>
    <rPh sb="19" eb="21">
      <t>キョウドウ</t>
    </rPh>
    <rPh sb="21" eb="23">
      <t>ウンヨウ</t>
    </rPh>
    <rPh sb="24" eb="25">
      <t>タイ</t>
    </rPh>
    <rPh sb="27" eb="30">
      <t>フタンキン</t>
    </rPh>
    <phoneticPr fontId="18"/>
  </si>
  <si>
    <t>病院事業負担金・補助金</t>
    <rPh sb="0" eb="2">
      <t>ビョウイン</t>
    </rPh>
    <rPh sb="2" eb="4">
      <t>ジギョウ</t>
    </rPh>
    <rPh sb="4" eb="7">
      <t>フタンキン</t>
    </rPh>
    <rPh sb="8" eb="11">
      <t>ホジョキン</t>
    </rPh>
    <phoneticPr fontId="18"/>
  </si>
  <si>
    <t>市民病院事業会計</t>
    <rPh sb="0" eb="2">
      <t>シミン</t>
    </rPh>
    <rPh sb="2" eb="4">
      <t>ビョウイン</t>
    </rPh>
    <rPh sb="4" eb="6">
      <t>ジギョウ</t>
    </rPh>
    <rPh sb="6" eb="8">
      <t>カイケイ</t>
    </rPh>
    <phoneticPr fontId="18"/>
  </si>
  <si>
    <t>繰り出し基準に基づく繰出金</t>
    <rPh sb="0" eb="1">
      <t>ク</t>
    </rPh>
    <rPh sb="2" eb="3">
      <t>ダ</t>
    </rPh>
    <rPh sb="4" eb="6">
      <t>キジュン</t>
    </rPh>
    <rPh sb="7" eb="8">
      <t>モト</t>
    </rPh>
    <rPh sb="10" eb="12">
      <t>クリダ</t>
    </rPh>
    <rPh sb="12" eb="13">
      <t>キン</t>
    </rPh>
    <phoneticPr fontId="18"/>
  </si>
  <si>
    <t>海部地区環境事務組合負担金</t>
    <rPh sb="0" eb="2">
      <t>アマ</t>
    </rPh>
    <rPh sb="2" eb="4">
      <t>チク</t>
    </rPh>
    <rPh sb="4" eb="6">
      <t>カンキョウ</t>
    </rPh>
    <rPh sb="6" eb="8">
      <t>ジム</t>
    </rPh>
    <rPh sb="8" eb="10">
      <t>クミアイ</t>
    </rPh>
    <rPh sb="10" eb="13">
      <t>フタンキン</t>
    </rPh>
    <phoneticPr fontId="18"/>
  </si>
  <si>
    <t>海部地区環境事務組合</t>
    <rPh sb="0" eb="2">
      <t>アマ</t>
    </rPh>
    <rPh sb="2" eb="4">
      <t>チク</t>
    </rPh>
    <rPh sb="4" eb="6">
      <t>カンキョウ</t>
    </rPh>
    <rPh sb="6" eb="8">
      <t>ジム</t>
    </rPh>
    <rPh sb="8" eb="10">
      <t>クミアイ</t>
    </rPh>
    <phoneticPr fontId="18"/>
  </si>
  <si>
    <t>海部地区環境事務組合に対する負担金</t>
    <rPh sb="0" eb="2">
      <t>アマ</t>
    </rPh>
    <rPh sb="2" eb="4">
      <t>チク</t>
    </rPh>
    <rPh sb="4" eb="6">
      <t>カンキョウ</t>
    </rPh>
    <rPh sb="6" eb="8">
      <t>ジム</t>
    </rPh>
    <rPh sb="8" eb="10">
      <t>クミアイ</t>
    </rPh>
    <rPh sb="11" eb="12">
      <t>タイ</t>
    </rPh>
    <rPh sb="14" eb="17">
      <t>フタンキン</t>
    </rPh>
    <phoneticPr fontId="18"/>
  </si>
  <si>
    <t>下水道事業負担金・補助金</t>
    <rPh sb="0" eb="3">
      <t>ゲスイドウ</t>
    </rPh>
    <rPh sb="3" eb="5">
      <t>ジギョウ</t>
    </rPh>
    <rPh sb="5" eb="8">
      <t>フタンキン</t>
    </rPh>
    <rPh sb="9" eb="12">
      <t>ホジョキン</t>
    </rPh>
    <phoneticPr fontId="18"/>
  </si>
  <si>
    <t>下水道事業会計</t>
    <rPh sb="0" eb="3">
      <t>ゲスイドウ</t>
    </rPh>
    <rPh sb="3" eb="5">
      <t>ジギョウ</t>
    </rPh>
    <rPh sb="5" eb="7">
      <t>カイケイ</t>
    </rPh>
    <phoneticPr fontId="18"/>
  </si>
  <si>
    <t>土地改良協議会負担金</t>
    <rPh sb="0" eb="2">
      <t>トチ</t>
    </rPh>
    <rPh sb="2" eb="4">
      <t>カイリョウ</t>
    </rPh>
    <rPh sb="4" eb="7">
      <t>キョウギカイ</t>
    </rPh>
    <rPh sb="7" eb="10">
      <t>フタンキン</t>
    </rPh>
    <phoneticPr fontId="18"/>
  </si>
  <si>
    <t>土地改良協議会への負担金</t>
    <rPh sb="0" eb="2">
      <t>トチ</t>
    </rPh>
    <rPh sb="2" eb="4">
      <t>カイリョウ</t>
    </rPh>
    <rPh sb="4" eb="7">
      <t>キョウギカイ</t>
    </rPh>
    <rPh sb="9" eb="12">
      <t>フタンキン</t>
    </rPh>
    <phoneticPr fontId="18"/>
  </si>
  <si>
    <t>プレミアム付商品券事業交付金</t>
    <rPh sb="5" eb="6">
      <t>ツ</t>
    </rPh>
    <rPh sb="6" eb="9">
      <t>ショウヒンケン</t>
    </rPh>
    <rPh sb="9" eb="11">
      <t>ジギョウ</t>
    </rPh>
    <rPh sb="11" eb="14">
      <t>コウフキン</t>
    </rPh>
    <phoneticPr fontId="18"/>
  </si>
  <si>
    <t>商工会議所</t>
    <rPh sb="0" eb="2">
      <t>ショウコウ</t>
    </rPh>
    <rPh sb="2" eb="5">
      <t>カイギショ</t>
    </rPh>
    <phoneticPr fontId="18"/>
  </si>
  <si>
    <t>プレミアム付商品券事業のプレミアム分の交付金</t>
    <rPh sb="5" eb="6">
      <t>ツ</t>
    </rPh>
    <rPh sb="6" eb="9">
      <t>ショウヒンケン</t>
    </rPh>
    <rPh sb="9" eb="11">
      <t>ジギョウ</t>
    </rPh>
    <rPh sb="17" eb="18">
      <t>ブン</t>
    </rPh>
    <rPh sb="19" eb="22">
      <t>コウフキン</t>
    </rPh>
    <phoneticPr fontId="18"/>
  </si>
  <si>
    <t>自動車取得税交付金</t>
    <rPh sb="0" eb="3">
      <t>ジドウシャ</t>
    </rPh>
    <rPh sb="3" eb="6">
      <t>シュトクゼイ</t>
    </rPh>
    <rPh sb="6" eb="9">
      <t>コウフキン</t>
    </rPh>
    <phoneticPr fontId="5"/>
  </si>
  <si>
    <t>（令和4年3月31日現在）</t>
  </si>
  <si>
    <t>自　令和3年4月1日</t>
  </si>
  <si>
    <t>至　令和4年3月31日</t>
  </si>
  <si>
    <r>
      <t>（公財）愛知県スポーツ</t>
    </r>
    <r>
      <rPr>
        <sz val="9"/>
        <color theme="1"/>
        <rFont val="游ゴシック"/>
        <family val="3"/>
        <charset val="128"/>
        <scheme val="minor"/>
      </rPr>
      <t>協会出捐金</t>
    </r>
    <rPh sb="4" eb="7">
      <t>アイチケン</t>
    </rPh>
    <rPh sb="11" eb="13">
      <t>キョウカイ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</si>
</sst>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-#,##0;&quot;-&quot;"/>
    <numFmt numFmtId="177" formatCode="#,##0;\△#,##0"/>
  </numFmts>
  <fonts count="24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8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name val="游ゴシック"/>
      <family val="3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9" fontId="7" fillId="0" borderId="0" applyFont="0" applyFill="0" applyBorder="0" applyAlignment="0" applyProtection="0">
      <alignment vertical="center"/>
    </xf>
    <xf numFmtId="0" fontId="7" fillId="0" borderId="0"/>
    <xf numFmtId="38" fontId="2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/>
    <xf numFmtId="3" fontId="4" fillId="0" borderId="0" xfId="0" applyNumberFormat="1" applyFont="1"/>
    <xf numFmtId="0" fontId="0" fillId="0" borderId="1" xfId="0" applyBorder="1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/>
    <xf numFmtId="0" fontId="0" fillId="0" borderId="6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8" fillId="0" borderId="10" xfId="0" applyFont="1" applyBorder="1"/>
    <xf numFmtId="3" fontId="14" fillId="0" borderId="0" xfId="0" applyNumberFormat="1" applyFont="1"/>
    <xf numFmtId="3" fontId="15" fillId="0" borderId="0" xfId="0" applyNumberFormat="1" applyFont="1"/>
    <xf numFmtId="3" fontId="15" fillId="0" borderId="0" xfId="0" applyNumberFormat="1" applyFont="1" applyAlignment="1">
      <alignment horizontal="right"/>
    </xf>
    <xf numFmtId="3" fontId="16" fillId="2" borderId="1" xfId="0" applyNumberFormat="1" applyFont="1" applyFill="1" applyBorder="1" applyAlignment="1">
      <alignment horizontal="center" vertical="center"/>
    </xf>
    <xf numFmtId="3" fontId="16" fillId="2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left" vertical="center"/>
    </xf>
    <xf numFmtId="3" fontId="14" fillId="0" borderId="1" xfId="0" applyNumberFormat="1" applyFont="1" applyBorder="1" applyAlignment="1">
      <alignment horizontal="right" vertical="center"/>
    </xf>
    <xf numFmtId="38" fontId="0" fillId="3" borderId="1" xfId="3" applyFont="1" applyFill="1" applyBorder="1" applyAlignment="1">
      <alignment horizontal="center" vertical="center"/>
    </xf>
    <xf numFmtId="38" fontId="0" fillId="0" borderId="1" xfId="3" applyFont="1" applyBorder="1">
      <alignment vertical="center"/>
    </xf>
    <xf numFmtId="0" fontId="0" fillId="5" borderId="1" xfId="0" applyFill="1" applyBorder="1"/>
    <xf numFmtId="0" fontId="0" fillId="0" borderId="3" xfId="0" applyBorder="1" applyAlignment="1">
      <alignment vertical="center"/>
    </xf>
    <xf numFmtId="38" fontId="0" fillId="0" borderId="0" xfId="3" applyFont="1" applyAlignment="1"/>
    <xf numFmtId="0" fontId="11" fillId="0" borderId="0" xfId="0" applyFont="1" applyAlignment="1">
      <alignment horizontal="left" vertical="center"/>
    </xf>
    <xf numFmtId="3" fontId="18" fillId="0" borderId="1" xfId="0" applyNumberFormat="1" applyFont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3" fontId="0" fillId="0" borderId="1" xfId="4" applyNumberFormat="1" applyFont="1" applyBorder="1">
      <alignment vertical="center"/>
    </xf>
    <xf numFmtId="38" fontId="0" fillId="0" borderId="1" xfId="4" applyFont="1" applyBorder="1">
      <alignment vertical="center"/>
    </xf>
    <xf numFmtId="38" fontId="0" fillId="0" borderId="0" xfId="4" applyFont="1" applyAlignment="1"/>
    <xf numFmtId="38" fontId="0" fillId="0" borderId="1" xfId="4" applyFont="1" applyBorder="1" applyAlignment="1">
      <alignment horizontal="center"/>
    </xf>
    <xf numFmtId="38" fontId="0" fillId="0" borderId="1" xfId="4" applyFont="1" applyBorder="1" applyAlignment="1"/>
    <xf numFmtId="38" fontId="0" fillId="3" borderId="1" xfId="5" applyFont="1" applyFill="1" applyBorder="1" applyAlignment="1">
      <alignment horizontal="center" vertical="center"/>
    </xf>
    <xf numFmtId="38" fontId="0" fillId="0" borderId="1" xfId="5" applyFont="1" applyBorder="1">
      <alignment vertical="center"/>
    </xf>
    <xf numFmtId="3" fontId="0" fillId="0" borderId="0" xfId="0" applyNumberFormat="1"/>
    <xf numFmtId="3" fontId="15" fillId="0" borderId="1" xfId="0" applyNumberFormat="1" applyFont="1" applyBorder="1" applyAlignment="1">
      <alignment horizontal="left" vertical="center"/>
    </xf>
    <xf numFmtId="38" fontId="0" fillId="0" borderId="0" xfId="5" applyFont="1" applyAlignment="1"/>
    <xf numFmtId="0" fontId="8" fillId="0" borderId="0" xfId="0" applyFont="1"/>
    <xf numFmtId="0" fontId="12" fillId="0" borderId="1" xfId="0" applyFont="1" applyBorder="1" applyAlignment="1">
      <alignment horizontal="left" vertical="center"/>
    </xf>
    <xf numFmtId="3" fontId="12" fillId="0" borderId="1" xfId="0" applyNumberFormat="1" applyFont="1" applyBorder="1" applyAlignment="1">
      <alignment horizontal="right"/>
    </xf>
    <xf numFmtId="0" fontId="12" fillId="0" borderId="1" xfId="0" applyFont="1" applyBorder="1"/>
    <xf numFmtId="0" fontId="12" fillId="0" borderId="9" xfId="0" applyFont="1" applyBorder="1" applyAlignment="1">
      <alignment horizontal="left" vertical="center"/>
    </xf>
    <xf numFmtId="3" fontId="12" fillId="0" borderId="9" xfId="0" applyNumberFormat="1" applyFont="1" applyBorder="1" applyAlignment="1">
      <alignment horizontal="right"/>
    </xf>
    <xf numFmtId="0" fontId="12" fillId="0" borderId="9" xfId="0" applyFont="1" applyBorder="1"/>
    <xf numFmtId="0" fontId="9" fillId="2" borderId="1" xfId="0" applyFont="1" applyFill="1" applyBorder="1" applyAlignment="1">
      <alignment horizontal="center" vertical="center"/>
    </xf>
    <xf numFmtId="37" fontId="14" fillId="0" borderId="1" xfId="0" applyNumberFormat="1" applyFont="1" applyBorder="1" applyAlignment="1">
      <alignment horizontal="right" vertical="center"/>
    </xf>
    <xf numFmtId="3" fontId="13" fillId="0" borderId="0" xfId="0" applyNumberFormat="1" applyFont="1"/>
    <xf numFmtId="3" fontId="21" fillId="0" borderId="0" xfId="0" applyNumberFormat="1" applyFont="1"/>
    <xf numFmtId="3" fontId="14" fillId="2" borderId="1" xfId="0" applyNumberFormat="1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/>
    </xf>
    <xf numFmtId="3" fontId="14" fillId="0" borderId="8" xfId="0" applyNumberFormat="1" applyFont="1" applyBorder="1" applyAlignment="1">
      <alignment horizontal="right" vertical="center"/>
    </xf>
    <xf numFmtId="37" fontId="14" fillId="0" borderId="8" xfId="0" applyNumberFormat="1" applyFont="1" applyBorder="1" applyAlignment="1">
      <alignment horizontal="right" vertical="center"/>
    </xf>
    <xf numFmtId="10" fontId="14" fillId="0" borderId="1" xfId="1" applyNumberFormat="1" applyFont="1" applyBorder="1" applyAlignment="1">
      <alignment horizontal="right" vertical="center"/>
    </xf>
    <xf numFmtId="10" fontId="14" fillId="0" borderId="1" xfId="0" applyNumberFormat="1" applyFont="1" applyBorder="1" applyAlignment="1">
      <alignment horizontal="right" vertical="center"/>
    </xf>
    <xf numFmtId="37" fontId="14" fillId="0" borderId="1" xfId="0" applyNumberFormat="1" applyFont="1" applyBorder="1" applyAlignment="1">
      <alignment horizontal="center" vertical="center"/>
    </xf>
    <xf numFmtId="3" fontId="15" fillId="0" borderId="0" xfId="0" applyNumberFormat="1" applyFont="1" applyAlignment="1">
      <alignment vertical="center"/>
    </xf>
    <xf numFmtId="3" fontId="14" fillId="0" borderId="2" xfId="0" applyNumberFormat="1" applyFont="1" applyBorder="1" applyAlignment="1">
      <alignment horizontal="center" vertical="center"/>
    </xf>
    <xf numFmtId="37" fontId="14" fillId="0" borderId="2" xfId="0" applyNumberFormat="1" applyFont="1" applyBorder="1" applyAlignment="1">
      <alignment horizontal="right" vertical="center"/>
    </xf>
    <xf numFmtId="3" fontId="14" fillId="0" borderId="11" xfId="0" applyNumberFormat="1" applyFont="1" applyBorder="1" applyAlignment="1">
      <alignment horizontal="left" vertical="center"/>
    </xf>
    <xf numFmtId="37" fontId="14" fillId="0" borderId="11" xfId="0" applyNumberFormat="1" applyFont="1" applyBorder="1" applyAlignment="1">
      <alignment horizontal="right" vertical="center"/>
    </xf>
    <xf numFmtId="3" fontId="14" fillId="2" borderId="4" xfId="0" applyNumberFormat="1" applyFont="1" applyFill="1" applyBorder="1" applyAlignment="1">
      <alignment horizontal="center" vertical="center"/>
    </xf>
    <xf numFmtId="3" fontId="14" fillId="2" borderId="5" xfId="0" applyNumberFormat="1" applyFont="1" applyFill="1" applyBorder="1" applyAlignment="1">
      <alignment horizontal="center" vertical="center"/>
    </xf>
    <xf numFmtId="3" fontId="14" fillId="2" borderId="6" xfId="0" applyNumberFormat="1" applyFont="1" applyFill="1" applyBorder="1" applyAlignment="1">
      <alignment horizontal="center" vertical="center"/>
    </xf>
    <xf numFmtId="3" fontId="14" fillId="2" borderId="7" xfId="0" applyNumberFormat="1" applyFont="1" applyFill="1" applyBorder="1" applyAlignment="1">
      <alignment horizontal="center" vertical="center"/>
    </xf>
    <xf numFmtId="176" fontId="14" fillId="0" borderId="1" xfId="0" applyNumberFormat="1" applyFont="1" applyBorder="1" applyAlignment="1">
      <alignment horizontal="left" vertical="center"/>
    </xf>
    <xf numFmtId="37" fontId="14" fillId="0" borderId="7" xfId="0" applyNumberFormat="1" applyFont="1" applyBorder="1" applyAlignment="1">
      <alignment horizontal="right" vertical="center"/>
    </xf>
    <xf numFmtId="176" fontId="14" fillId="0" borderId="1" xfId="0" applyNumberFormat="1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right" vertical="center"/>
    </xf>
    <xf numFmtId="3" fontId="14" fillId="2" borderId="7" xfId="0" applyNumberFormat="1" applyFont="1" applyFill="1" applyBorder="1" applyAlignment="1">
      <alignment horizontal="center" vertical="center" wrapText="1"/>
    </xf>
    <xf numFmtId="37" fontId="14" fillId="0" borderId="1" xfId="0" applyNumberFormat="1" applyFont="1" applyBorder="1" applyAlignment="1">
      <alignment vertical="center"/>
    </xf>
    <xf numFmtId="3" fontId="14" fillId="0" borderId="8" xfId="0" applyNumberFormat="1" applyFont="1" applyBorder="1" applyAlignment="1">
      <alignment horizontal="center" vertical="center"/>
    </xf>
    <xf numFmtId="177" fontId="14" fillId="0" borderId="1" xfId="0" applyNumberFormat="1" applyFont="1" applyBorder="1" applyAlignment="1">
      <alignment horizontal="right" vertical="center"/>
    </xf>
    <xf numFmtId="177" fontId="14" fillId="0" borderId="2" xfId="0" applyNumberFormat="1" applyFont="1" applyBorder="1" applyAlignment="1">
      <alignment horizontal="right" vertical="center"/>
    </xf>
    <xf numFmtId="177" fontId="14" fillId="0" borderId="12" xfId="0" applyNumberFormat="1" applyFont="1" applyBorder="1" applyAlignment="1">
      <alignment horizontal="right" vertical="center"/>
    </xf>
    <xf numFmtId="3" fontId="14" fillId="0" borderId="11" xfId="0" applyNumberFormat="1" applyFont="1" applyBorder="1" applyAlignment="1">
      <alignment horizontal="center" vertical="center" wrapText="1"/>
    </xf>
    <xf numFmtId="3" fontId="15" fillId="0" borderId="0" xfId="0" applyNumberFormat="1" applyFont="1" applyAlignment="1">
      <alignment horizontal="right" vertical="center"/>
    </xf>
    <xf numFmtId="3" fontId="22" fillId="0" borderId="7" xfId="0" applyNumberFormat="1" applyFont="1" applyBorder="1" applyAlignment="1">
      <alignment vertical="center"/>
    </xf>
    <xf numFmtId="37" fontId="23" fillId="0" borderId="1" xfId="0" applyNumberFormat="1" applyFont="1" applyBorder="1" applyAlignment="1">
      <alignment horizontal="right" vertical="center"/>
    </xf>
    <xf numFmtId="3" fontId="22" fillId="0" borderId="7" xfId="0" applyNumberFormat="1" applyFont="1" applyBorder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 wrapText="1"/>
    </xf>
    <xf numFmtId="3" fontId="14" fillId="2" borderId="3" xfId="0" applyNumberFormat="1" applyFont="1" applyFill="1" applyBorder="1" applyAlignment="1">
      <alignment horizontal="center" vertical="center"/>
    </xf>
    <xf numFmtId="3" fontId="14" fillId="0" borderId="1" xfId="0" applyNumberFormat="1" applyFont="1" applyBorder="1" applyAlignment="1">
      <alignment horizontal="left" vertical="center" wrapText="1"/>
    </xf>
    <xf numFmtId="3" fontId="14" fillId="0" borderId="1" xfId="0" applyNumberFormat="1" applyFont="1" applyBorder="1" applyAlignment="1">
      <alignment horizontal="left" vertical="center"/>
    </xf>
    <xf numFmtId="3" fontId="14" fillId="0" borderId="1" xfId="0" applyNumberFormat="1" applyFont="1" applyBorder="1" applyAlignment="1">
      <alignment horizontal="center" vertical="center"/>
    </xf>
    <xf numFmtId="3" fontId="14" fillId="0" borderId="3" xfId="0" applyNumberFormat="1" applyFont="1" applyBorder="1" applyAlignment="1">
      <alignment horizontal="center" vertical="center"/>
    </xf>
    <xf numFmtId="3" fontId="14" fillId="0" borderId="5" xfId="0" applyNumberFormat="1" applyFont="1" applyBorder="1" applyAlignment="1">
      <alignment horizontal="center" vertical="center"/>
    </xf>
    <xf numFmtId="3" fontId="14" fillId="0" borderId="6" xfId="0" applyNumberFormat="1" applyFont="1" applyBorder="1" applyAlignment="1">
      <alignment horizontal="center" vertical="center"/>
    </xf>
    <xf numFmtId="3" fontId="14" fillId="0" borderId="11" xfId="0" applyNumberFormat="1" applyFont="1" applyBorder="1" applyAlignment="1">
      <alignment horizontal="center" vertical="center" wrapText="1"/>
    </xf>
    <xf numFmtId="3" fontId="14" fillId="0" borderId="9" xfId="0" applyNumberFormat="1" applyFont="1" applyBorder="1" applyAlignment="1">
      <alignment horizontal="center" vertical="center" wrapText="1"/>
    </xf>
    <xf numFmtId="3" fontId="14" fillId="0" borderId="21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vertical="center"/>
    </xf>
    <xf numFmtId="3" fontId="14" fillId="0" borderId="3" xfId="0" applyNumberFormat="1" applyFont="1" applyBorder="1" applyAlignment="1">
      <alignment horizontal="center" vertical="center" wrapText="1"/>
    </xf>
    <xf numFmtId="3" fontId="14" fillId="0" borderId="6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/>
    </xf>
    <xf numFmtId="3" fontId="14" fillId="0" borderId="2" xfId="0" applyNumberFormat="1" applyFont="1" applyBorder="1" applyAlignment="1">
      <alignment vertical="center"/>
    </xf>
    <xf numFmtId="3" fontId="14" fillId="0" borderId="3" xfId="0" applyNumberFormat="1" applyFont="1" applyBorder="1" applyAlignment="1">
      <alignment horizontal="left" vertical="center"/>
    </xf>
    <xf numFmtId="3" fontId="14" fillId="0" borderId="6" xfId="0" applyNumberFormat="1" applyFont="1" applyBorder="1" applyAlignment="1">
      <alignment horizontal="left" vertical="center"/>
    </xf>
    <xf numFmtId="3" fontId="14" fillId="0" borderId="1" xfId="0" applyNumberFormat="1" applyFont="1" applyBorder="1" applyAlignment="1">
      <alignment horizontal="center" vertical="center" wrapText="1"/>
    </xf>
    <xf numFmtId="3" fontId="18" fillId="0" borderId="3" xfId="0" applyNumberFormat="1" applyFont="1" applyBorder="1" applyAlignment="1">
      <alignment horizontal="left" vertical="center"/>
    </xf>
    <xf numFmtId="3" fontId="18" fillId="0" borderId="6" xfId="0" applyNumberFormat="1" applyFont="1" applyBorder="1" applyAlignment="1">
      <alignment horizontal="left" vertical="center"/>
    </xf>
    <xf numFmtId="3" fontId="14" fillId="0" borderId="12" xfId="0" applyNumberFormat="1" applyFont="1" applyBorder="1" applyAlignment="1">
      <alignment horizontal="center" vertical="center" wrapText="1"/>
    </xf>
    <xf numFmtId="3" fontId="14" fillId="0" borderId="18" xfId="0" applyNumberFormat="1" applyFont="1" applyBorder="1" applyAlignment="1">
      <alignment horizontal="center" vertical="center"/>
    </xf>
    <xf numFmtId="3" fontId="14" fillId="0" borderId="19" xfId="0" applyNumberFormat="1" applyFont="1" applyBorder="1" applyAlignment="1">
      <alignment horizontal="center" vertical="center"/>
    </xf>
    <xf numFmtId="3" fontId="14" fillId="0" borderId="20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15" fillId="0" borderId="0" xfId="0" applyNumberFormat="1" applyFont="1" applyAlignment="1">
      <alignment vertical="center"/>
    </xf>
    <xf numFmtId="3" fontId="22" fillId="2" borderId="7" xfId="0" applyNumberFormat="1" applyFont="1" applyFill="1" applyBorder="1" applyAlignment="1">
      <alignment horizontal="center" vertical="center"/>
    </xf>
    <xf numFmtId="3" fontId="22" fillId="0" borderId="13" xfId="0" applyNumberFormat="1" applyFont="1" applyBorder="1" applyAlignment="1">
      <alignment vertical="center"/>
    </xf>
    <xf numFmtId="3" fontId="22" fillId="2" borderId="1" xfId="0" applyNumberFormat="1" applyFont="1" applyFill="1" applyBorder="1" applyAlignment="1">
      <alignment horizontal="center" vertical="center"/>
    </xf>
    <xf numFmtId="3" fontId="22" fillId="0" borderId="2" xfId="0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/>
    <xf numFmtId="0" fontId="11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3" fontId="12" fillId="0" borderId="9" xfId="0" applyNumberFormat="1" applyFont="1" applyBorder="1" applyAlignment="1">
      <alignment horizontal="right"/>
    </xf>
    <xf numFmtId="0" fontId="12" fillId="0" borderId="9" xfId="0" applyFont="1" applyBorder="1"/>
    <xf numFmtId="0" fontId="9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3" fontId="12" fillId="0" borderId="1" xfId="0" applyNumberFormat="1" applyFont="1" applyBorder="1" applyAlignment="1">
      <alignment horizontal="right"/>
    </xf>
    <xf numFmtId="0" fontId="12" fillId="0" borderId="1" xfId="0" applyFont="1" applyBorder="1"/>
    <xf numFmtId="0" fontId="9" fillId="2" borderId="14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38" fontId="0" fillId="0" borderId="11" xfId="3" applyFont="1" applyBorder="1" applyAlignment="1">
      <alignment horizontal="right" vertical="center"/>
    </xf>
    <xf numFmtId="38" fontId="0" fillId="0" borderId="12" xfId="3" applyFont="1" applyBorder="1" applyAlignment="1">
      <alignment horizontal="right" vertical="center"/>
    </xf>
    <xf numFmtId="0" fontId="0" fillId="0" borderId="1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6">
    <cellStyle name="パーセント" xfId="1" builtinId="5"/>
    <cellStyle name="桁区切り" xfId="4" builtinId="6"/>
    <cellStyle name="桁区切り 2" xfId="5" xr:uid="{E81C6667-23E4-4256-9F2F-6A835630E883}"/>
    <cellStyle name="桁区切り 6" xfId="3" xr:uid="{783C2837-AF89-46CB-8829-38CF57A44830}"/>
    <cellStyle name="標準" xfId="0" builtinId="0"/>
    <cellStyle name="標準 2 4" xfId="2" xr:uid="{EF202D87-2A84-4A5C-B251-057927B34D98}"/>
  </cellStyles>
  <dxfs count="2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-man/OneDrive/&#12487;&#12473;&#12463;&#12488;&#12483;&#12503;/aaaa/&#12304;R2&#39640;&#27996;&#24066;&#12305;&#38468;&#23646;&#26126;&#32048;&#26360;_&#19968;&#33324;&#20250;&#35336;&#31561;&#65288;&#26032;ver.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(1)①有形固定資産の明細"/>
      <sheetName val="1.(1)②有形固定資産に係る行政目的別の明細"/>
      <sheetName val="1.(1)③投資及び出資金の明細"/>
      <sheetName val="1.(1)④基金の明細"/>
      <sheetName val="1.(1)⑤貸付金の明細"/>
      <sheetName val="1.(1)⑥長期延滞債権の明細"/>
      <sheetName val="1.(1)⑦未収金の明細"/>
      <sheetName val="1.(2)①地方債（借入先別）の明細"/>
      <sheetName val="1.(2)②地方債（利率別）の明細"/>
      <sheetName val="1.(2)③地方債（返済期間別）の明細"/>
      <sheetName val="1.(2)④特定の契約条項が付された地方債等の概要"/>
      <sheetName val="1.(2)⑤引当金の明細"/>
      <sheetName val="2.(1)補助金等の明細"/>
      <sheetName val="3.(1)財源の明細"/>
      <sheetName val="3.(2)財源情報の明細"/>
      <sheetName val="4.(1)資金の明細"/>
      <sheetName val="貸借対照表(BS)"/>
      <sheetName val="行政コスト計算書(PL)"/>
      <sheetName val="純資産変動計算書(NW)"/>
      <sheetName val="資金収支計算書(CF)"/>
      <sheetName val="チェック"/>
      <sheetName val="有形固定資産チェック"/>
    </sheetNames>
    <sheetDataSet>
      <sheetData sheetId="0"/>
      <sheetData sheetId="1"/>
      <sheetData sheetId="2">
        <row r="7">
          <cell r="A7" t="str">
            <v>銘柄名</v>
          </cell>
          <cell r="B7" t="str">
            <v>株数・口数など_x000D_
(A)</v>
          </cell>
          <cell r="C7" t="str">
            <v>時価単価_x000D_
(B)</v>
          </cell>
          <cell r="D7" t="str">
            <v>貸借対照表計上額_x000D_
(A) X (B)_x000D_
(C)</v>
          </cell>
          <cell r="E7" t="str">
            <v>取得単価_x000D_
(D)</v>
          </cell>
          <cell r="F7" t="str">
            <v>取得原価_x000D_
(A) X (D)_x000D_
(E)</v>
          </cell>
          <cell r="G7" t="str">
            <v>評価差額_x000D_
(C) - (E)_x000D_
(F)</v>
          </cell>
          <cell r="H7" t="str">
            <v>(参考)財産に関する_x000D_
調書記載額</v>
          </cell>
        </row>
        <row r="9">
          <cell r="A9" t="str">
            <v>合計</v>
          </cell>
        </row>
        <row r="12">
          <cell r="A12" t="str">
            <v>相手先名</v>
          </cell>
          <cell r="B12" t="str">
            <v>出資金額_x000D_
(貸借対照表計上額)_x000D_
(A)</v>
          </cell>
          <cell r="C12" t="str">
            <v>資産_x000D_
(B)</v>
          </cell>
          <cell r="D12" t="str">
            <v>負債_x000D_
(C)</v>
          </cell>
          <cell r="E12" t="str">
            <v>純資産額_x000D_
(B) - (C)_x000D_
(D)</v>
          </cell>
          <cell r="F12" t="str">
            <v>資本金_x000D_
(E)</v>
          </cell>
          <cell r="G12" t="str">
            <v>出資割合(%)_x000D_
(A) / (E)_x000D_
(F)</v>
          </cell>
          <cell r="H12" t="str">
            <v>実質価額_x000D_
(D) X (F)_x000D_
(G)</v>
          </cell>
          <cell r="I12" t="str">
            <v>投資損失引当金_x000D_
計上額_x000D_
(H)</v>
          </cell>
          <cell r="J12" t="str">
            <v>(参考)財産に関する_x000D_
調書記載額</v>
          </cell>
        </row>
        <row r="13">
          <cell r="A13" t="str">
            <v>高浜市総合サービス株式会社</v>
          </cell>
          <cell r="B13">
            <v>50000000</v>
          </cell>
          <cell r="C13">
            <v>322325129</v>
          </cell>
          <cell r="D13">
            <v>75856517</v>
          </cell>
          <cell r="E13">
            <v>246468612</v>
          </cell>
          <cell r="F13">
            <v>50000000</v>
          </cell>
          <cell r="G13">
            <v>1</v>
          </cell>
          <cell r="H13">
            <v>246468612</v>
          </cell>
          <cell r="I13">
            <v>0</v>
          </cell>
          <cell r="J13">
            <v>50000000</v>
          </cell>
        </row>
        <row r="14">
          <cell r="A14" t="str">
            <v>高浜市土地開発公社</v>
          </cell>
          <cell r="B14">
            <v>10000000</v>
          </cell>
          <cell r="C14">
            <v>451808616</v>
          </cell>
          <cell r="D14">
            <v>348591874</v>
          </cell>
          <cell r="E14">
            <v>103216742</v>
          </cell>
          <cell r="F14">
            <v>10000000</v>
          </cell>
          <cell r="G14">
            <v>1</v>
          </cell>
          <cell r="H14">
            <v>103216742</v>
          </cell>
          <cell r="I14">
            <v>0</v>
          </cell>
          <cell r="J14">
            <v>10000000</v>
          </cell>
        </row>
        <row r="15">
          <cell r="A15" t="str">
            <v>下水道事業会計</v>
          </cell>
          <cell r="B15">
            <v>896525000</v>
          </cell>
          <cell r="C15">
            <v>16143615867</v>
          </cell>
          <cell r="D15">
            <v>13617106618</v>
          </cell>
          <cell r="E15">
            <v>2526509249</v>
          </cell>
          <cell r="F15">
            <v>2504126178</v>
          </cell>
          <cell r="G15">
            <v>1</v>
          </cell>
          <cell r="H15">
            <v>904538567</v>
          </cell>
          <cell r="I15">
            <v>0</v>
          </cell>
        </row>
        <row r="16">
          <cell r="A16" t="str">
            <v>合計</v>
          </cell>
          <cell r="B16">
            <v>956525000</v>
          </cell>
          <cell r="C16">
            <v>16917749612</v>
          </cell>
          <cell r="D16">
            <v>14041555009</v>
          </cell>
          <cell r="E16">
            <v>2876194603</v>
          </cell>
          <cell r="F16">
            <v>2564126178</v>
          </cell>
          <cell r="H16">
            <v>1254223921</v>
          </cell>
          <cell r="I16">
            <v>0</v>
          </cell>
          <cell r="J16">
            <v>60000000</v>
          </cell>
        </row>
        <row r="19">
          <cell r="A19" t="str">
            <v>相手先名</v>
          </cell>
          <cell r="B19" t="str">
            <v>出資金額_x000D_
(A)</v>
          </cell>
          <cell r="C19" t="str">
            <v>資産_x000D_
(B)</v>
          </cell>
          <cell r="D19" t="str">
            <v>負債_x000D_
(C)</v>
          </cell>
          <cell r="E19" t="str">
            <v>純資産額_x000D_
(B) - (C)_x000D_
(D)</v>
          </cell>
          <cell r="F19" t="str">
            <v>資本金_x000D_
(E)</v>
          </cell>
          <cell r="G19" t="str">
            <v>出資割合(%)_x000D_
(A) / (E)_x000D_
(F)</v>
          </cell>
          <cell r="H19" t="str">
            <v>実質価額_x000D_
(D) X (F)_x000D_
(G)</v>
          </cell>
          <cell r="I19" t="str">
            <v>強制評価減_x000D_
(H)</v>
          </cell>
          <cell r="J19" t="str">
            <v>貸借対照表計上額_x000D_
(A) - (H)_x000D_
(I)</v>
          </cell>
          <cell r="K19" t="str">
            <v>(参考)財産に関する_x000D_
調書記載額</v>
          </cell>
        </row>
        <row r="20">
          <cell r="A20" t="str">
            <v>名古屋競馬株式会社</v>
          </cell>
          <cell r="B20">
            <v>113500</v>
          </cell>
          <cell r="C20">
            <v>51780822000</v>
          </cell>
          <cell r="D20">
            <v>736037000</v>
          </cell>
          <cell r="E20">
            <v>51044785000</v>
          </cell>
          <cell r="F20">
            <v>413994000</v>
          </cell>
          <cell r="G20">
            <v>2.7415856268448336E-4</v>
          </cell>
          <cell r="H20">
            <v>13994365</v>
          </cell>
          <cell r="I20">
            <v>0</v>
          </cell>
          <cell r="J20">
            <v>113500</v>
          </cell>
          <cell r="K20">
            <v>113500</v>
          </cell>
        </row>
        <row r="21">
          <cell r="A21" t="str">
            <v>衣浦臨海鉄道株式会社</v>
          </cell>
          <cell r="B21">
            <v>14602132</v>
          </cell>
          <cell r="C21">
            <v>1687808000</v>
          </cell>
          <cell r="D21">
            <v>202888000</v>
          </cell>
          <cell r="E21">
            <v>1484920000</v>
          </cell>
          <cell r="F21">
            <v>1484920000</v>
          </cell>
          <cell r="G21">
            <v>9.8336152789375852E-3</v>
          </cell>
          <cell r="H21">
            <v>14602132</v>
          </cell>
          <cell r="I21">
            <v>0</v>
          </cell>
          <cell r="J21">
            <v>14602132</v>
          </cell>
          <cell r="K21">
            <v>14602132</v>
          </cell>
        </row>
        <row r="22">
          <cell r="A22" t="str">
            <v>株式会社キャッチネットワーク</v>
          </cell>
          <cell r="B22">
            <v>11150000</v>
          </cell>
          <cell r="C22">
            <v>9978999000</v>
          </cell>
          <cell r="D22">
            <v>1812079000</v>
          </cell>
          <cell r="E22">
            <v>8166920000</v>
          </cell>
          <cell r="F22">
            <v>2437500000</v>
          </cell>
          <cell r="G22">
            <v>4.5743589743589743E-3</v>
          </cell>
          <cell r="H22">
            <v>37358424</v>
          </cell>
          <cell r="I22">
            <v>0</v>
          </cell>
          <cell r="J22">
            <v>11150000</v>
          </cell>
          <cell r="K22">
            <v>11150000</v>
          </cell>
        </row>
        <row r="23">
          <cell r="A23" t="str">
            <v>愛知県信用保証協会</v>
          </cell>
          <cell r="B23">
            <v>2460000</v>
          </cell>
          <cell r="C23">
            <v>232705508000</v>
          </cell>
          <cell r="D23">
            <v>88048658000</v>
          </cell>
          <cell r="E23">
            <v>144656850000</v>
          </cell>
          <cell r="F23">
            <v>102364104000</v>
          </cell>
          <cell r="G23">
            <v>2.4031861794052337E-5</v>
          </cell>
          <cell r="H23">
            <v>3476373</v>
          </cell>
          <cell r="I23">
            <v>0</v>
          </cell>
          <cell r="J23">
            <v>2460000</v>
          </cell>
          <cell r="K23">
            <v>2460000</v>
          </cell>
        </row>
        <row r="24">
          <cell r="A24" t="str">
            <v>矢作川水源基金</v>
          </cell>
          <cell r="B24">
            <v>6051000</v>
          </cell>
          <cell r="C24">
            <v>977356078</v>
          </cell>
          <cell r="D24">
            <v>538528</v>
          </cell>
          <cell r="E24">
            <v>976817550</v>
          </cell>
          <cell r="F24">
            <v>973976000</v>
          </cell>
          <cell r="G24">
            <v>6.2126787518378274E-3</v>
          </cell>
          <cell r="H24">
            <v>6068654</v>
          </cell>
          <cell r="I24">
            <v>0</v>
          </cell>
          <cell r="J24">
            <v>6051000</v>
          </cell>
          <cell r="K24">
            <v>6051000</v>
          </cell>
        </row>
        <row r="25">
          <cell r="A25" t="str">
            <v>愛知県水産業振興基金</v>
          </cell>
          <cell r="B25">
            <v>12000000</v>
          </cell>
          <cell r="C25">
            <v>8909113131</v>
          </cell>
          <cell r="D25">
            <v>421551259</v>
          </cell>
          <cell r="E25">
            <v>8487561872</v>
          </cell>
          <cell r="F25">
            <v>6259750000</v>
          </cell>
          <cell r="G25">
            <v>1.9170094652342345E-3</v>
          </cell>
          <cell r="H25">
            <v>16270736</v>
          </cell>
          <cell r="I25">
            <v>0</v>
          </cell>
          <cell r="J25">
            <v>12000000</v>
          </cell>
          <cell r="K25">
            <v>12000000</v>
          </cell>
        </row>
        <row r="26">
          <cell r="A26" t="str">
            <v>衣浦港福祉協会</v>
          </cell>
          <cell r="B26">
            <v>688000</v>
          </cell>
          <cell r="C26">
            <v>71702193</v>
          </cell>
          <cell r="D26">
            <v>2931807</v>
          </cell>
          <cell r="E26">
            <v>68770386</v>
          </cell>
          <cell r="F26">
            <v>68770386</v>
          </cell>
          <cell r="G26">
            <v>1.0004306214014852E-2</v>
          </cell>
          <cell r="H26">
            <v>688000</v>
          </cell>
          <cell r="I26">
            <v>412000</v>
          </cell>
          <cell r="J26">
            <v>688000</v>
          </cell>
          <cell r="K26">
            <v>688000</v>
          </cell>
        </row>
        <row r="27">
          <cell r="A27" t="str">
            <v>地域活性化センター</v>
          </cell>
          <cell r="B27">
            <v>350000</v>
          </cell>
          <cell r="C27">
            <v>4592115846</v>
          </cell>
          <cell r="D27">
            <v>247498044</v>
          </cell>
          <cell r="E27">
            <v>4344617802</v>
          </cell>
          <cell r="F27">
            <v>3052920000</v>
          </cell>
          <cell r="G27">
            <v>1.1464434050024239E-4</v>
          </cell>
          <cell r="H27">
            <v>498086</v>
          </cell>
          <cell r="I27">
            <v>0</v>
          </cell>
          <cell r="J27">
            <v>350000</v>
          </cell>
          <cell r="K27">
            <v>350000</v>
          </cell>
        </row>
        <row r="28">
          <cell r="A28" t="str">
            <v>愛知県国際交流協会</v>
          </cell>
          <cell r="B28">
            <v>160000</v>
          </cell>
          <cell r="C28">
            <v>400270841</v>
          </cell>
          <cell r="D28">
            <v>50584566</v>
          </cell>
          <cell r="E28">
            <v>349686275</v>
          </cell>
          <cell r="F28">
            <v>345731273</v>
          </cell>
          <cell r="G28">
            <v>4.6278717748509838E-4</v>
          </cell>
          <cell r="H28">
            <v>161830</v>
          </cell>
          <cell r="I28">
            <v>0</v>
          </cell>
          <cell r="J28">
            <v>160000</v>
          </cell>
          <cell r="K28">
            <v>160000</v>
          </cell>
        </row>
        <row r="29">
          <cell r="A29" t="str">
            <v>愛知県スポーツ協会</v>
          </cell>
          <cell r="B29">
            <v>60000</v>
          </cell>
          <cell r="C29">
            <v>253209797</v>
          </cell>
          <cell r="D29">
            <v>19422634</v>
          </cell>
          <cell r="E29">
            <v>233787163</v>
          </cell>
          <cell r="F29">
            <v>132660000</v>
          </cell>
          <cell r="G29">
            <v>4.5228403437358661E-4</v>
          </cell>
          <cell r="H29">
            <v>105738</v>
          </cell>
          <cell r="I29">
            <v>0</v>
          </cell>
          <cell r="J29">
            <v>60000</v>
          </cell>
          <cell r="K29">
            <v>60000</v>
          </cell>
        </row>
        <row r="30">
          <cell r="A30" t="str">
            <v>砂防フロンティア整備推進機構</v>
          </cell>
          <cell r="B30">
            <v>50000</v>
          </cell>
          <cell r="C30">
            <v>2745303110</v>
          </cell>
          <cell r="D30">
            <v>656645364</v>
          </cell>
          <cell r="E30">
            <v>2088657746</v>
          </cell>
          <cell r="F30">
            <v>400000000</v>
          </cell>
          <cell r="G30">
            <v>1.25E-4</v>
          </cell>
          <cell r="H30">
            <v>261082</v>
          </cell>
          <cell r="I30">
            <v>0</v>
          </cell>
          <cell r="J30">
            <v>50000</v>
          </cell>
          <cell r="K30">
            <v>50000</v>
          </cell>
        </row>
        <row r="31">
          <cell r="A31" t="str">
            <v>衣浦港ポートアイランド環境事業センター</v>
          </cell>
          <cell r="B31">
            <v>3790000</v>
          </cell>
          <cell r="C31">
            <v>1266005612</v>
          </cell>
          <cell r="D31">
            <v>713740365</v>
          </cell>
          <cell r="E31">
            <v>552265247</v>
          </cell>
          <cell r="F31">
            <v>100040000</v>
          </cell>
          <cell r="G31">
            <v>3.788484606157537E-2</v>
          </cell>
          <cell r="H31">
            <v>20922484</v>
          </cell>
          <cell r="I31">
            <v>0</v>
          </cell>
          <cell r="J31">
            <v>3790000</v>
          </cell>
          <cell r="K31">
            <v>3790000</v>
          </cell>
        </row>
        <row r="32">
          <cell r="A32" t="str">
            <v>地方公共団体金融機構</v>
          </cell>
          <cell r="B32">
            <v>2500000</v>
          </cell>
          <cell r="C32">
            <v>24857606000000</v>
          </cell>
          <cell r="D32">
            <v>24516985000000</v>
          </cell>
          <cell r="E32">
            <v>340621000000</v>
          </cell>
          <cell r="F32">
            <v>16602000000</v>
          </cell>
          <cell r="G32">
            <v>1.5058426695578847E-4</v>
          </cell>
          <cell r="H32">
            <v>51292164</v>
          </cell>
          <cell r="I32">
            <v>0</v>
          </cell>
          <cell r="J32">
            <v>2500000</v>
          </cell>
          <cell r="K32">
            <v>2500000</v>
          </cell>
        </row>
        <row r="33">
          <cell r="A33" t="str">
            <v>合計</v>
          </cell>
          <cell r="B33">
            <v>53974632</v>
          </cell>
          <cell r="C33">
            <v>25172974213608</v>
          </cell>
          <cell r="D33">
            <v>24609897574567</v>
          </cell>
          <cell r="E33">
            <v>563076639041</v>
          </cell>
          <cell r="F33">
            <v>134636365659</v>
          </cell>
          <cell r="H33">
            <v>165700068</v>
          </cell>
          <cell r="I33">
            <v>412000</v>
          </cell>
          <cell r="J33">
            <v>53974632</v>
          </cell>
          <cell r="K33">
            <v>53974632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3"/>
  <sheetViews>
    <sheetView tabSelected="1" workbookViewId="0">
      <selection sqref="A1:H1"/>
    </sheetView>
  </sheetViews>
  <sheetFormatPr defaultColWidth="8.875" defaultRowHeight="15.75"/>
  <cols>
    <col min="1" max="1" width="30.875" style="13" customWidth="1"/>
    <col min="2" max="8" width="15.875" style="13" customWidth="1"/>
    <col min="9" max="16384" width="8.875" style="13"/>
  </cols>
  <sheetData>
    <row r="1" spans="1:8" ht="30">
      <c r="A1" s="82" t="s">
        <v>329</v>
      </c>
      <c r="B1" s="82"/>
      <c r="C1" s="82"/>
      <c r="D1" s="82"/>
      <c r="E1" s="82"/>
      <c r="F1" s="82"/>
      <c r="G1" s="82"/>
      <c r="H1" s="82"/>
    </row>
    <row r="2" spans="1:8" ht="18.75">
      <c r="A2" s="14" t="s">
        <v>381</v>
      </c>
      <c r="B2" s="14"/>
      <c r="C2" s="14"/>
      <c r="D2" s="14"/>
      <c r="E2" s="14"/>
      <c r="F2" s="14"/>
      <c r="G2" s="14"/>
      <c r="H2" s="15" t="s">
        <v>449</v>
      </c>
    </row>
    <row r="3" spans="1:8" ht="18.75">
      <c r="A3" s="14" t="s">
        <v>330</v>
      </c>
      <c r="B3" s="14"/>
      <c r="C3" s="14"/>
      <c r="D3" s="14"/>
      <c r="E3" s="14"/>
      <c r="F3" s="14"/>
      <c r="G3" s="14"/>
      <c r="H3" s="14"/>
    </row>
    <row r="4" spans="1:8" ht="18.75">
      <c r="A4" s="14"/>
      <c r="B4" s="14"/>
      <c r="C4" s="14"/>
      <c r="D4" s="14"/>
      <c r="E4" s="14"/>
      <c r="F4" s="14"/>
      <c r="G4" s="14"/>
      <c r="H4" s="15" t="s">
        <v>115</v>
      </c>
    </row>
    <row r="5" spans="1:8" ht="47.25">
      <c r="A5" s="16" t="s">
        <v>85</v>
      </c>
      <c r="B5" s="17" t="s">
        <v>331</v>
      </c>
      <c r="C5" s="17" t="s">
        <v>332</v>
      </c>
      <c r="D5" s="17" t="s">
        <v>333</v>
      </c>
      <c r="E5" s="17" t="s">
        <v>334</v>
      </c>
      <c r="F5" s="17" t="s">
        <v>335</v>
      </c>
      <c r="G5" s="17" t="s">
        <v>425</v>
      </c>
      <c r="H5" s="17" t="s">
        <v>336</v>
      </c>
    </row>
    <row r="6" spans="1:8">
      <c r="A6" s="18" t="s">
        <v>337</v>
      </c>
      <c r="B6" s="47">
        <v>62275114671</v>
      </c>
      <c r="C6" s="47">
        <v>552355503</v>
      </c>
      <c r="D6" s="47">
        <v>32595054</v>
      </c>
      <c r="E6" s="47">
        <v>62794875120</v>
      </c>
      <c r="F6" s="47">
        <v>28355634175</v>
      </c>
      <c r="G6" s="47">
        <v>984724523</v>
      </c>
      <c r="H6" s="47">
        <v>34439240945</v>
      </c>
    </row>
    <row r="7" spans="1:8">
      <c r="A7" s="18" t="s">
        <v>338</v>
      </c>
      <c r="B7" s="47">
        <v>17121676967</v>
      </c>
      <c r="C7" s="47">
        <v>22742901</v>
      </c>
      <c r="D7" s="47" t="s">
        <v>24</v>
      </c>
      <c r="E7" s="47">
        <v>17144419868</v>
      </c>
      <c r="F7" s="47" t="s">
        <v>24</v>
      </c>
      <c r="G7" s="47" t="s">
        <v>24</v>
      </c>
      <c r="H7" s="47">
        <v>17144419868</v>
      </c>
    </row>
    <row r="8" spans="1:8">
      <c r="A8" s="18" t="s">
        <v>339</v>
      </c>
      <c r="B8" s="47" t="s">
        <v>24</v>
      </c>
      <c r="C8" s="47" t="s">
        <v>24</v>
      </c>
      <c r="D8" s="47" t="s">
        <v>24</v>
      </c>
      <c r="E8" s="47" t="s">
        <v>24</v>
      </c>
      <c r="F8" s="47" t="s">
        <v>24</v>
      </c>
      <c r="G8" s="47" t="s">
        <v>24</v>
      </c>
      <c r="H8" s="47" t="s">
        <v>24</v>
      </c>
    </row>
    <row r="9" spans="1:8">
      <c r="A9" s="18" t="s">
        <v>340</v>
      </c>
      <c r="B9" s="47">
        <v>44467587786</v>
      </c>
      <c r="C9" s="47">
        <v>521671900</v>
      </c>
      <c r="D9" s="47">
        <v>24360643</v>
      </c>
      <c r="E9" s="47">
        <v>44964899043</v>
      </c>
      <c r="F9" s="47">
        <v>28004661779</v>
      </c>
      <c r="G9" s="47">
        <v>963493958</v>
      </c>
      <c r="H9" s="47">
        <v>16960237264</v>
      </c>
    </row>
    <row r="10" spans="1:8">
      <c r="A10" s="18" t="s">
        <v>341</v>
      </c>
      <c r="B10" s="47">
        <v>655896918</v>
      </c>
      <c r="C10" s="47">
        <v>6996000</v>
      </c>
      <c r="D10" s="47">
        <v>479411</v>
      </c>
      <c r="E10" s="47">
        <v>662413507</v>
      </c>
      <c r="F10" s="47">
        <v>350972396</v>
      </c>
      <c r="G10" s="47">
        <v>21230565</v>
      </c>
      <c r="H10" s="47">
        <v>311441111</v>
      </c>
    </row>
    <row r="11" spans="1:8">
      <c r="A11" s="18" t="s">
        <v>342</v>
      </c>
      <c r="B11" s="47" t="s">
        <v>24</v>
      </c>
      <c r="C11" s="47" t="s">
        <v>24</v>
      </c>
      <c r="D11" s="47" t="s">
        <v>24</v>
      </c>
      <c r="E11" s="47" t="s">
        <v>24</v>
      </c>
      <c r="F11" s="47" t="s">
        <v>24</v>
      </c>
      <c r="G11" s="47" t="s">
        <v>24</v>
      </c>
      <c r="H11" s="47" t="s">
        <v>24</v>
      </c>
    </row>
    <row r="12" spans="1:8">
      <c r="A12" s="18" t="s">
        <v>343</v>
      </c>
      <c r="B12" s="47" t="s">
        <v>24</v>
      </c>
      <c r="C12" s="47" t="s">
        <v>24</v>
      </c>
      <c r="D12" s="47" t="s">
        <v>24</v>
      </c>
      <c r="E12" s="47" t="s">
        <v>24</v>
      </c>
      <c r="F12" s="47" t="s">
        <v>24</v>
      </c>
      <c r="G12" s="47" t="s">
        <v>24</v>
      </c>
      <c r="H12" s="47" t="s">
        <v>24</v>
      </c>
    </row>
    <row r="13" spans="1:8">
      <c r="A13" s="18" t="s">
        <v>344</v>
      </c>
      <c r="B13" s="47" t="s">
        <v>24</v>
      </c>
      <c r="C13" s="47" t="s">
        <v>24</v>
      </c>
      <c r="D13" s="47" t="s">
        <v>24</v>
      </c>
      <c r="E13" s="47" t="s">
        <v>24</v>
      </c>
      <c r="F13" s="47" t="s">
        <v>24</v>
      </c>
      <c r="G13" s="47" t="s">
        <v>24</v>
      </c>
      <c r="H13" s="47" t="s">
        <v>24</v>
      </c>
    </row>
    <row r="14" spans="1:8">
      <c r="A14" s="18" t="s">
        <v>60</v>
      </c>
      <c r="B14" s="47" t="s">
        <v>24</v>
      </c>
      <c r="C14" s="47" t="s">
        <v>24</v>
      </c>
      <c r="D14" s="47" t="s">
        <v>24</v>
      </c>
      <c r="E14" s="47" t="s">
        <v>24</v>
      </c>
      <c r="F14" s="47" t="s">
        <v>24</v>
      </c>
      <c r="G14" s="47" t="s">
        <v>24</v>
      </c>
      <c r="H14" s="47" t="s">
        <v>24</v>
      </c>
    </row>
    <row r="15" spans="1:8">
      <c r="A15" s="18" t="s">
        <v>345</v>
      </c>
      <c r="B15" s="47">
        <v>29953000</v>
      </c>
      <c r="C15" s="47">
        <v>944702</v>
      </c>
      <c r="D15" s="47">
        <v>7755000</v>
      </c>
      <c r="E15" s="47">
        <v>23142702</v>
      </c>
      <c r="F15" s="47" t="s">
        <v>24</v>
      </c>
      <c r="G15" s="47" t="s">
        <v>24</v>
      </c>
      <c r="H15" s="47">
        <v>23142702</v>
      </c>
    </row>
    <row r="16" spans="1:8">
      <c r="A16" s="18" t="s">
        <v>346</v>
      </c>
      <c r="B16" s="47">
        <v>92853017356</v>
      </c>
      <c r="C16" s="47">
        <v>733500782</v>
      </c>
      <c r="D16" s="47">
        <v>188193834</v>
      </c>
      <c r="E16" s="47">
        <v>93398324304</v>
      </c>
      <c r="F16" s="47">
        <v>61232164586</v>
      </c>
      <c r="G16" s="47">
        <v>1761183018</v>
      </c>
      <c r="H16" s="47">
        <v>32166159718</v>
      </c>
    </row>
    <row r="17" spans="1:8">
      <c r="A17" s="18" t="s">
        <v>338</v>
      </c>
      <c r="B17" s="47">
        <v>4651248165</v>
      </c>
      <c r="C17" s="47">
        <v>53618493</v>
      </c>
      <c r="D17" s="47">
        <v>2</v>
      </c>
      <c r="E17" s="47">
        <v>4704866656</v>
      </c>
      <c r="F17" s="47" t="s">
        <v>24</v>
      </c>
      <c r="G17" s="47" t="s">
        <v>24</v>
      </c>
      <c r="H17" s="47">
        <v>4704866656</v>
      </c>
    </row>
    <row r="18" spans="1:8">
      <c r="A18" s="18" t="s">
        <v>340</v>
      </c>
      <c r="B18" s="47">
        <v>688845994</v>
      </c>
      <c r="C18" s="47" t="s">
        <v>24</v>
      </c>
      <c r="D18" s="47" t="s">
        <v>24</v>
      </c>
      <c r="E18" s="47">
        <v>688845994</v>
      </c>
      <c r="F18" s="47">
        <v>415296389</v>
      </c>
      <c r="G18" s="47">
        <v>17572369</v>
      </c>
      <c r="H18" s="47">
        <v>273549605</v>
      </c>
    </row>
    <row r="19" spans="1:8">
      <c r="A19" s="18" t="s">
        <v>341</v>
      </c>
      <c r="B19" s="47">
        <v>87337849774</v>
      </c>
      <c r="C19" s="47">
        <v>679882289</v>
      </c>
      <c r="D19" s="47">
        <v>167345778</v>
      </c>
      <c r="E19" s="47">
        <v>87850386285</v>
      </c>
      <c r="F19" s="47">
        <v>60816868197</v>
      </c>
      <c r="G19" s="47">
        <v>1743610649</v>
      </c>
      <c r="H19" s="47">
        <v>27033518088</v>
      </c>
    </row>
    <row r="20" spans="1:8">
      <c r="A20" s="18" t="s">
        <v>60</v>
      </c>
      <c r="B20" s="47" t="s">
        <v>24</v>
      </c>
      <c r="C20" s="47" t="s">
        <v>24</v>
      </c>
      <c r="D20" s="47" t="s">
        <v>24</v>
      </c>
      <c r="E20" s="47" t="s">
        <v>24</v>
      </c>
      <c r="F20" s="47" t="s">
        <v>24</v>
      </c>
      <c r="G20" s="47" t="s">
        <v>24</v>
      </c>
      <c r="H20" s="47" t="s">
        <v>24</v>
      </c>
    </row>
    <row r="21" spans="1:8">
      <c r="A21" s="18" t="s">
        <v>345</v>
      </c>
      <c r="B21" s="47">
        <v>175073423</v>
      </c>
      <c r="C21" s="47" t="s">
        <v>24</v>
      </c>
      <c r="D21" s="47">
        <v>20848054</v>
      </c>
      <c r="E21" s="47">
        <v>154225369</v>
      </c>
      <c r="F21" s="47" t="s">
        <v>24</v>
      </c>
      <c r="G21" s="47" t="s">
        <v>24</v>
      </c>
      <c r="H21" s="47">
        <v>154225369</v>
      </c>
    </row>
    <row r="22" spans="1:8">
      <c r="A22" s="18" t="s">
        <v>347</v>
      </c>
      <c r="B22" s="47">
        <v>2241196932</v>
      </c>
      <c r="C22" s="47">
        <v>24965965</v>
      </c>
      <c r="D22" s="47">
        <v>6021811</v>
      </c>
      <c r="E22" s="47">
        <v>2260141086</v>
      </c>
      <c r="F22" s="47">
        <v>1783837572</v>
      </c>
      <c r="G22" s="47">
        <v>97741381</v>
      </c>
      <c r="H22" s="47">
        <v>476303514</v>
      </c>
    </row>
    <row r="23" spans="1:8">
      <c r="A23" s="18" t="s">
        <v>10</v>
      </c>
      <c r="B23" s="47">
        <v>157369328959</v>
      </c>
      <c r="C23" s="47">
        <v>1310822250</v>
      </c>
      <c r="D23" s="47">
        <v>226810699</v>
      </c>
      <c r="E23" s="47">
        <v>158453340510</v>
      </c>
      <c r="F23" s="47">
        <v>91371636333</v>
      </c>
      <c r="G23" s="47">
        <v>2843648922</v>
      </c>
      <c r="H23" s="47">
        <v>67081704177</v>
      </c>
    </row>
  </sheetData>
  <mergeCells count="1">
    <mergeCell ref="A1:H1"/>
  </mergeCells>
  <phoneticPr fontId="5"/>
  <printOptions horizontalCentered="1"/>
  <pageMargins left="0.59055118110236227" right="0.39370078740157483" top="0.39370078740157483" bottom="0.39370078740157483" header="0.19685039370078741" footer="0.19685039370078741"/>
  <pageSetup paperSize="9" scale="58" orientation="portrait" r:id="rId1"/>
  <headerFoot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J7"/>
  <sheetViews>
    <sheetView workbookViewId="0"/>
  </sheetViews>
  <sheetFormatPr defaultColWidth="8.875" defaultRowHeight="15.75"/>
  <cols>
    <col min="1" max="1" width="22.875" style="13" customWidth="1"/>
    <col min="2" max="10" width="12.875" style="13" customWidth="1"/>
    <col min="11" max="16384" width="8.875" style="13"/>
  </cols>
  <sheetData>
    <row r="1" spans="1:10" ht="30">
      <c r="A1" s="1" t="s">
        <v>408</v>
      </c>
    </row>
    <row r="2" spans="1:10" ht="18.75">
      <c r="A2" s="14" t="s">
        <v>381</v>
      </c>
    </row>
    <row r="3" spans="1:10" ht="18.75">
      <c r="A3" s="14" t="s">
        <v>449</v>
      </c>
    </row>
    <row r="4" spans="1:10" ht="18.75">
      <c r="A4" s="58" t="s">
        <v>330</v>
      </c>
    </row>
    <row r="5" spans="1:10" ht="18.75">
      <c r="J5" s="15" t="s">
        <v>25</v>
      </c>
    </row>
    <row r="6" spans="1:10" ht="31.5">
      <c r="A6" s="66" t="s">
        <v>409</v>
      </c>
      <c r="B6" s="50" t="s">
        <v>74</v>
      </c>
      <c r="C6" s="51" t="s">
        <v>75</v>
      </c>
      <c r="D6" s="51" t="s">
        <v>76</v>
      </c>
      <c r="E6" s="51" t="s">
        <v>77</v>
      </c>
      <c r="F6" s="51" t="s">
        <v>78</v>
      </c>
      <c r="G6" s="51" t="s">
        <v>79</v>
      </c>
      <c r="H6" s="51" t="s">
        <v>80</v>
      </c>
      <c r="I6" s="51" t="s">
        <v>81</v>
      </c>
      <c r="J6" s="50" t="s">
        <v>82</v>
      </c>
    </row>
    <row r="7" spans="1:10" ht="18" customHeight="1">
      <c r="A7" s="68">
        <v>17328397486</v>
      </c>
      <c r="B7" s="47">
        <v>1555051849</v>
      </c>
      <c r="C7" s="47">
        <v>1635210273</v>
      </c>
      <c r="D7" s="47">
        <v>1647086268</v>
      </c>
      <c r="E7" s="47">
        <v>1595624476</v>
      </c>
      <c r="F7" s="47">
        <v>1552110812</v>
      </c>
      <c r="G7" s="47">
        <v>5912833828</v>
      </c>
      <c r="H7" s="47">
        <v>2570294169</v>
      </c>
      <c r="I7" s="47">
        <v>860185811</v>
      </c>
      <c r="J7" s="47" t="s">
        <v>24</v>
      </c>
    </row>
  </sheetData>
  <phoneticPr fontId="5"/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75" orientation="landscape" r:id="rId1"/>
  <headerFooter>
    <oddFooter>&amp;C&amp;9&amp;P/&amp;N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B8"/>
  <sheetViews>
    <sheetView workbookViewId="0"/>
  </sheetViews>
  <sheetFormatPr defaultColWidth="8.875" defaultRowHeight="15.75"/>
  <cols>
    <col min="1" max="1" width="22.875" style="13" customWidth="1"/>
    <col min="2" max="2" width="112.875" style="13" customWidth="1"/>
    <col min="3" max="16384" width="8.875" style="13"/>
  </cols>
  <sheetData>
    <row r="1" spans="1:2" ht="30">
      <c r="A1" s="1" t="s">
        <v>404</v>
      </c>
    </row>
    <row r="2" spans="1:2" ht="18.75">
      <c r="A2" s="14" t="s">
        <v>381</v>
      </c>
    </row>
    <row r="3" spans="1:2" ht="18.75">
      <c r="A3" s="14" t="s">
        <v>449</v>
      </c>
    </row>
    <row r="4" spans="1:2" ht="18.75">
      <c r="A4" s="58" t="s">
        <v>330</v>
      </c>
    </row>
    <row r="5" spans="1:2" ht="18.75">
      <c r="B5" s="15" t="s">
        <v>25</v>
      </c>
    </row>
    <row r="6" spans="1:2" ht="31.5">
      <c r="A6" s="71" t="s">
        <v>403</v>
      </c>
      <c r="B6" s="50" t="s">
        <v>83</v>
      </c>
    </row>
    <row r="7" spans="1:2" ht="18" customHeight="1">
      <c r="A7" s="68">
        <v>8085207193</v>
      </c>
      <c r="B7" s="18" t="s">
        <v>385</v>
      </c>
    </row>
    <row r="8" spans="1:2" ht="18" customHeight="1">
      <c r="A8" s="68">
        <v>4980651014</v>
      </c>
      <c r="B8" s="18" t="s">
        <v>386</v>
      </c>
    </row>
  </sheetData>
  <phoneticPr fontId="5"/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75" orientation="landscape" r:id="rId1"/>
  <headerFooter>
    <oddFooter>&amp;C&amp;9&amp;P/&amp;N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F14"/>
  <sheetViews>
    <sheetView workbookViewId="0"/>
  </sheetViews>
  <sheetFormatPr defaultColWidth="8.875" defaultRowHeight="15.75"/>
  <cols>
    <col min="1" max="1" width="22.25" style="13" bestFit="1" customWidth="1"/>
    <col min="2" max="6" width="16.625" style="13" customWidth="1"/>
    <col min="7" max="16384" width="8.875" style="13"/>
  </cols>
  <sheetData>
    <row r="1" spans="1:6" ht="30">
      <c r="A1" s="1" t="s">
        <v>84</v>
      </c>
    </row>
    <row r="2" spans="1:6" ht="18.75">
      <c r="A2" s="14" t="s">
        <v>381</v>
      </c>
    </row>
    <row r="3" spans="1:6" ht="18.75">
      <c r="A3" s="14" t="s">
        <v>449</v>
      </c>
    </row>
    <row r="4" spans="1:6" ht="18.75">
      <c r="A4" s="58" t="s">
        <v>330</v>
      </c>
    </row>
    <row r="5" spans="1:6" ht="18.75">
      <c r="F5" s="15" t="s">
        <v>25</v>
      </c>
    </row>
    <row r="6" spans="1:6" ht="22.5" customHeight="1">
      <c r="A6" s="83" t="s">
        <v>85</v>
      </c>
      <c r="B6" s="83" t="s">
        <v>86</v>
      </c>
      <c r="C6" s="83" t="s">
        <v>87</v>
      </c>
      <c r="D6" s="83" t="s">
        <v>88</v>
      </c>
      <c r="E6" s="83"/>
      <c r="F6" s="83" t="s">
        <v>89</v>
      </c>
    </row>
    <row r="7" spans="1:6" ht="22.5" customHeight="1">
      <c r="A7" s="83"/>
      <c r="B7" s="83"/>
      <c r="C7" s="83"/>
      <c r="D7" s="50" t="s">
        <v>90</v>
      </c>
      <c r="E7" s="50" t="s">
        <v>30</v>
      </c>
      <c r="F7" s="83"/>
    </row>
    <row r="8" spans="1:6" ht="18" customHeight="1">
      <c r="A8" s="67" t="s">
        <v>91</v>
      </c>
      <c r="B8" s="47">
        <v>38259951</v>
      </c>
      <c r="C8" s="47">
        <v>26728994</v>
      </c>
      <c r="D8" s="47">
        <v>28607715</v>
      </c>
      <c r="E8" s="47">
        <v>3605925</v>
      </c>
      <c r="F8" s="47">
        <v>32775305</v>
      </c>
    </row>
    <row r="9" spans="1:6" ht="18" customHeight="1">
      <c r="A9" s="67" t="s">
        <v>92</v>
      </c>
      <c r="B9" s="47">
        <v>14436132</v>
      </c>
      <c r="C9" s="47">
        <v>13335099</v>
      </c>
      <c r="D9" s="47" t="s">
        <v>24</v>
      </c>
      <c r="E9" s="47">
        <v>14436132</v>
      </c>
      <c r="F9" s="47">
        <v>13335099</v>
      </c>
    </row>
    <row r="10" spans="1:6" ht="18" customHeight="1">
      <c r="A10" s="67" t="s">
        <v>93</v>
      </c>
      <c r="B10" s="47">
        <v>1807234000</v>
      </c>
      <c r="C10" s="47">
        <v>183392000</v>
      </c>
      <c r="D10" s="47" t="s">
        <v>24</v>
      </c>
      <c r="E10" s="47" t="s">
        <v>24</v>
      </c>
      <c r="F10" s="47">
        <v>1990626000</v>
      </c>
    </row>
    <row r="11" spans="1:6" ht="18" customHeight="1">
      <c r="A11" s="67" t="s">
        <v>94</v>
      </c>
      <c r="B11" s="47">
        <v>3045311000</v>
      </c>
      <c r="C11" s="47">
        <v>213970454</v>
      </c>
      <c r="D11" s="47">
        <v>213316454</v>
      </c>
      <c r="E11" s="47" t="s">
        <v>24</v>
      </c>
      <c r="F11" s="47">
        <v>3045965000</v>
      </c>
    </row>
    <row r="12" spans="1:6" ht="18" customHeight="1">
      <c r="A12" s="67" t="s">
        <v>95</v>
      </c>
      <c r="B12" s="47" t="s">
        <v>24</v>
      </c>
      <c r="C12" s="47" t="s">
        <v>24</v>
      </c>
      <c r="D12" s="47" t="s">
        <v>24</v>
      </c>
      <c r="E12" s="47" t="s">
        <v>24</v>
      </c>
      <c r="F12" s="47" t="s">
        <v>24</v>
      </c>
    </row>
    <row r="13" spans="1:6" ht="18" customHeight="1">
      <c r="A13" s="67" t="s">
        <v>96</v>
      </c>
      <c r="B13" s="47">
        <v>279721056</v>
      </c>
      <c r="C13" s="47">
        <v>268345073</v>
      </c>
      <c r="D13" s="47">
        <v>279721056</v>
      </c>
      <c r="E13" s="47" t="s">
        <v>24</v>
      </c>
      <c r="F13" s="47">
        <v>268345073</v>
      </c>
    </row>
    <row r="14" spans="1:6" ht="18" customHeight="1">
      <c r="A14" s="69" t="s">
        <v>10</v>
      </c>
      <c r="B14" s="72">
        <v>5184962139</v>
      </c>
      <c r="C14" s="72">
        <v>705771620</v>
      </c>
      <c r="D14" s="72">
        <v>521645225</v>
      </c>
      <c r="E14" s="72">
        <v>18042057</v>
      </c>
      <c r="F14" s="72">
        <v>5351046477</v>
      </c>
    </row>
  </sheetData>
  <mergeCells count="5">
    <mergeCell ref="A6:A7"/>
    <mergeCell ref="B6:B7"/>
    <mergeCell ref="C6:C7"/>
    <mergeCell ref="D6:E6"/>
    <mergeCell ref="F6:F7"/>
  </mergeCells>
  <phoneticPr fontId="5"/>
  <printOptions horizontalCentered="1"/>
  <pageMargins left="0.59055118110236227" right="0.39370078740157483" top="0.39370078740157483" bottom="0.39370078740157483" header="0.19685039370078741" footer="0.19685039370078741"/>
  <pageSetup paperSize="9" scale="75" orientation="portrait" r:id="rId1"/>
  <headerFooter>
    <oddFooter>&amp;C&amp;9&amp;P/&amp;N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E24"/>
  <sheetViews>
    <sheetView workbookViewId="0"/>
  </sheetViews>
  <sheetFormatPr defaultColWidth="8.875" defaultRowHeight="15.75"/>
  <cols>
    <col min="1" max="1" width="25.875" style="13" customWidth="1"/>
    <col min="2" max="2" width="28.875" style="13" bestFit="1" customWidth="1"/>
    <col min="3" max="3" width="27.25" style="13" bestFit="1" customWidth="1"/>
    <col min="4" max="4" width="16.875" style="13" customWidth="1"/>
    <col min="5" max="5" width="45.5" style="13" bestFit="1" customWidth="1"/>
    <col min="6" max="16384" width="8.875" style="13"/>
  </cols>
  <sheetData>
    <row r="1" spans="1:5" ht="30">
      <c r="A1" s="1" t="s">
        <v>97</v>
      </c>
    </row>
    <row r="2" spans="1:5" ht="18.75">
      <c r="A2" s="14" t="s">
        <v>381</v>
      </c>
    </row>
    <row r="3" spans="1:5" ht="18.75">
      <c r="A3" s="14" t="s">
        <v>449</v>
      </c>
    </row>
    <row r="4" spans="1:5" ht="18.75">
      <c r="A4" s="58" t="s">
        <v>330</v>
      </c>
    </row>
    <row r="5" spans="1:5" ht="18.75">
      <c r="E5" s="15" t="s">
        <v>25</v>
      </c>
    </row>
    <row r="6" spans="1:5" ht="22.5" customHeight="1">
      <c r="A6" s="50" t="s">
        <v>85</v>
      </c>
      <c r="B6" s="50" t="s">
        <v>98</v>
      </c>
      <c r="C6" s="50" t="s">
        <v>99</v>
      </c>
      <c r="D6" s="50" t="s">
        <v>100</v>
      </c>
      <c r="E6" s="50" t="s">
        <v>101</v>
      </c>
    </row>
    <row r="7" spans="1:5" ht="18" customHeight="1">
      <c r="A7" s="86" t="s">
        <v>102</v>
      </c>
      <c r="B7" s="18" t="s">
        <v>464</v>
      </c>
      <c r="C7" s="18" t="s">
        <v>465</v>
      </c>
      <c r="D7" s="47">
        <v>121589000</v>
      </c>
      <c r="E7" s="18" t="s">
        <v>466</v>
      </c>
    </row>
    <row r="8" spans="1:5" ht="18" customHeight="1">
      <c r="A8" s="86"/>
      <c r="B8" s="18" t="s">
        <v>467</v>
      </c>
      <c r="C8" s="18" t="s">
        <v>468</v>
      </c>
      <c r="D8" s="47">
        <v>96786637</v>
      </c>
      <c r="E8" s="18" t="s">
        <v>469</v>
      </c>
    </row>
    <row r="9" spans="1:5" ht="18" customHeight="1">
      <c r="A9" s="86"/>
      <c r="B9" s="18" t="s">
        <v>470</v>
      </c>
      <c r="C9" s="18" t="s">
        <v>471</v>
      </c>
      <c r="D9" s="47">
        <v>11909000</v>
      </c>
      <c r="E9" s="18" t="s">
        <v>472</v>
      </c>
    </row>
    <row r="10" spans="1:5" ht="18" customHeight="1">
      <c r="A10" s="86"/>
      <c r="B10" s="18" t="s">
        <v>473</v>
      </c>
      <c r="C10" s="18" t="s">
        <v>421</v>
      </c>
      <c r="D10" s="47">
        <v>4048000</v>
      </c>
      <c r="E10" s="18" t="s">
        <v>474</v>
      </c>
    </row>
    <row r="11" spans="1:5" ht="18" customHeight="1">
      <c r="A11" s="86"/>
      <c r="B11" s="18" t="s">
        <v>475</v>
      </c>
      <c r="C11" s="18" t="s">
        <v>476</v>
      </c>
      <c r="D11" s="47">
        <v>3000000</v>
      </c>
      <c r="E11" s="18" t="s">
        <v>477</v>
      </c>
    </row>
    <row r="12" spans="1:5" ht="18" customHeight="1">
      <c r="A12" s="86"/>
      <c r="B12" s="18" t="s">
        <v>478</v>
      </c>
      <c r="C12" s="18" t="s">
        <v>421</v>
      </c>
      <c r="D12" s="47">
        <v>2970700</v>
      </c>
      <c r="E12" s="18" t="s">
        <v>479</v>
      </c>
    </row>
    <row r="13" spans="1:5" ht="18" customHeight="1">
      <c r="A13" s="87"/>
      <c r="B13" s="18" t="s">
        <v>480</v>
      </c>
      <c r="C13" s="18" t="s">
        <v>481</v>
      </c>
      <c r="D13" s="47">
        <v>447427</v>
      </c>
      <c r="E13" s="18" t="s">
        <v>482</v>
      </c>
    </row>
    <row r="14" spans="1:5" ht="18" customHeight="1">
      <c r="A14" s="88"/>
      <c r="B14" s="52" t="s">
        <v>103</v>
      </c>
      <c r="C14" s="73"/>
      <c r="D14" s="47">
        <v>240750764</v>
      </c>
      <c r="E14" s="73"/>
    </row>
    <row r="15" spans="1:5" ht="18" customHeight="1">
      <c r="A15" s="87" t="s">
        <v>104</v>
      </c>
      <c r="B15" s="18" t="s">
        <v>483</v>
      </c>
      <c r="C15" s="18" t="s">
        <v>484</v>
      </c>
      <c r="D15" s="47">
        <v>1306607000</v>
      </c>
      <c r="E15" s="18" t="s">
        <v>485</v>
      </c>
    </row>
    <row r="16" spans="1:5" ht="18" customHeight="1">
      <c r="A16" s="87"/>
      <c r="B16" s="18" t="s">
        <v>486</v>
      </c>
      <c r="C16" s="18" t="s">
        <v>487</v>
      </c>
      <c r="D16" s="47">
        <v>393735000</v>
      </c>
      <c r="E16" s="18" t="s">
        <v>488</v>
      </c>
    </row>
    <row r="17" spans="1:5" ht="18" customHeight="1">
      <c r="A17" s="87"/>
      <c r="B17" s="18" t="s">
        <v>489</v>
      </c>
      <c r="C17" s="18" t="s">
        <v>490</v>
      </c>
      <c r="D17" s="47">
        <v>305362000</v>
      </c>
      <c r="E17" s="18" t="s">
        <v>485</v>
      </c>
    </row>
    <row r="18" spans="1:5" ht="18" customHeight="1">
      <c r="A18" s="87"/>
      <c r="B18" s="18" t="s">
        <v>491</v>
      </c>
      <c r="C18" s="18" t="s">
        <v>471</v>
      </c>
      <c r="D18" s="47">
        <v>78480631</v>
      </c>
      <c r="E18" s="18" t="s">
        <v>492</v>
      </c>
    </row>
    <row r="19" spans="1:5" ht="18" customHeight="1">
      <c r="A19" s="87"/>
      <c r="B19" s="18" t="s">
        <v>493</v>
      </c>
      <c r="C19" s="18" t="s">
        <v>494</v>
      </c>
      <c r="D19" s="47">
        <v>74668000</v>
      </c>
      <c r="E19" s="18" t="s">
        <v>495</v>
      </c>
    </row>
    <row r="20" spans="1:5" ht="18" customHeight="1">
      <c r="A20" s="87"/>
      <c r="B20" s="18"/>
      <c r="C20" s="18"/>
      <c r="D20" s="47"/>
      <c r="E20" s="18"/>
    </row>
    <row r="21" spans="1:5" ht="18" customHeight="1">
      <c r="A21" s="87"/>
      <c r="B21" s="18"/>
      <c r="C21" s="18"/>
      <c r="D21" s="47"/>
      <c r="E21" s="18"/>
    </row>
    <row r="22" spans="1:5" ht="18" customHeight="1">
      <c r="A22" s="87"/>
      <c r="B22" s="18" t="s">
        <v>420</v>
      </c>
      <c r="C22" s="18"/>
      <c r="D22" s="47">
        <v>3236932849</v>
      </c>
      <c r="E22" s="18"/>
    </row>
    <row r="23" spans="1:5" ht="18" customHeight="1">
      <c r="A23" s="88"/>
      <c r="B23" s="52" t="s">
        <v>103</v>
      </c>
      <c r="C23" s="73"/>
      <c r="D23" s="47">
        <v>5395785480</v>
      </c>
      <c r="E23" s="73"/>
    </row>
    <row r="24" spans="1:5" ht="18" customHeight="1">
      <c r="A24" s="52" t="s">
        <v>10</v>
      </c>
      <c r="B24" s="73"/>
      <c r="C24" s="73"/>
      <c r="D24" s="47">
        <v>5636536244</v>
      </c>
      <c r="E24" s="73"/>
    </row>
  </sheetData>
  <mergeCells count="2">
    <mergeCell ref="A7:A14"/>
    <mergeCell ref="A15:A23"/>
  </mergeCells>
  <phoneticPr fontId="5"/>
  <printOptions horizontalCentered="1" verticalCentered="1"/>
  <pageMargins left="0.59055118110236227" right="0.39370078740157483" top="0.39370078740157483" bottom="0.39370078740157483" header="0.19685039370078741" footer="0.19685039370078741"/>
  <pageSetup paperSize="9" scale="75" orientation="landscape" r:id="rId1"/>
  <headerFooter>
    <oddFooter>&amp;C&amp;9&amp;P/&amp;N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E58"/>
  <sheetViews>
    <sheetView workbookViewId="0"/>
  </sheetViews>
  <sheetFormatPr defaultColWidth="8.875" defaultRowHeight="15.75"/>
  <cols>
    <col min="1" max="1" width="27.375" style="13" customWidth="1"/>
    <col min="2" max="2" width="19.625" style="13" customWidth="1"/>
    <col min="3" max="3" width="16.625" style="13" customWidth="1"/>
    <col min="4" max="5" width="19.625" style="13" customWidth="1"/>
    <col min="6" max="16384" width="8.875" style="13"/>
  </cols>
  <sheetData>
    <row r="1" spans="1:5" ht="30">
      <c r="A1" s="48" t="s">
        <v>377</v>
      </c>
    </row>
    <row r="2" spans="1:5" ht="18.75">
      <c r="A2" s="14" t="s">
        <v>381</v>
      </c>
    </row>
    <row r="3" spans="1:5" ht="18.75">
      <c r="A3" s="14" t="s">
        <v>449</v>
      </c>
    </row>
    <row r="4" spans="1:5" ht="18.75">
      <c r="A4" s="58" t="s">
        <v>330</v>
      </c>
    </row>
    <row r="5" spans="1:5" ht="18.75">
      <c r="E5" s="15" t="s">
        <v>322</v>
      </c>
    </row>
    <row r="6" spans="1:5" ht="22.5" customHeight="1">
      <c r="A6" s="50" t="s">
        <v>107</v>
      </c>
      <c r="B6" s="50" t="s">
        <v>85</v>
      </c>
      <c r="C6" s="83" t="s">
        <v>108</v>
      </c>
      <c r="D6" s="83"/>
      <c r="E6" s="50" t="s">
        <v>100</v>
      </c>
    </row>
    <row r="7" spans="1:5" ht="18" customHeight="1">
      <c r="A7" s="88" t="s">
        <v>109</v>
      </c>
      <c r="B7" s="88" t="s">
        <v>110</v>
      </c>
      <c r="C7" s="87" t="s">
        <v>311</v>
      </c>
      <c r="D7" s="95"/>
      <c r="E7" s="74">
        <v>8514593232</v>
      </c>
    </row>
    <row r="8" spans="1:5" ht="18" customHeight="1">
      <c r="A8" s="88"/>
      <c r="B8" s="88"/>
      <c r="C8" s="87" t="s">
        <v>312</v>
      </c>
      <c r="D8" s="95"/>
      <c r="E8" s="74">
        <v>171151000</v>
      </c>
    </row>
    <row r="9" spans="1:5" ht="18" customHeight="1">
      <c r="A9" s="88"/>
      <c r="B9" s="88"/>
      <c r="C9" s="87" t="s">
        <v>313</v>
      </c>
      <c r="D9" s="95"/>
      <c r="E9" s="74">
        <v>5566000</v>
      </c>
    </row>
    <row r="10" spans="1:5" ht="18" customHeight="1">
      <c r="A10" s="88"/>
      <c r="B10" s="88"/>
      <c r="C10" s="87" t="s">
        <v>314</v>
      </c>
      <c r="D10" s="95"/>
      <c r="E10" s="74">
        <v>68236000</v>
      </c>
    </row>
    <row r="11" spans="1:5" ht="18" customHeight="1">
      <c r="A11" s="88"/>
      <c r="B11" s="88"/>
      <c r="C11" s="87" t="s">
        <v>315</v>
      </c>
      <c r="D11" s="95"/>
      <c r="E11" s="74">
        <v>77880000</v>
      </c>
    </row>
    <row r="12" spans="1:5" ht="18" customHeight="1">
      <c r="A12" s="88"/>
      <c r="B12" s="88"/>
      <c r="C12" s="87" t="s">
        <v>422</v>
      </c>
      <c r="D12" s="95"/>
      <c r="E12" s="74">
        <v>109744000</v>
      </c>
    </row>
    <row r="13" spans="1:5" ht="18" customHeight="1">
      <c r="A13" s="88"/>
      <c r="B13" s="88"/>
      <c r="C13" s="87" t="s">
        <v>316</v>
      </c>
      <c r="D13" s="95"/>
      <c r="E13" s="74">
        <v>1502774000</v>
      </c>
    </row>
    <row r="14" spans="1:5" ht="18" customHeight="1">
      <c r="A14" s="88"/>
      <c r="B14" s="88"/>
      <c r="C14" s="87" t="s">
        <v>496</v>
      </c>
      <c r="D14" s="95"/>
      <c r="E14" s="74">
        <v>2621</v>
      </c>
    </row>
    <row r="15" spans="1:5" ht="18" customHeight="1">
      <c r="A15" s="88"/>
      <c r="B15" s="88"/>
      <c r="C15" s="103" t="s">
        <v>423</v>
      </c>
      <c r="D15" s="104"/>
      <c r="E15" s="74">
        <v>31989980</v>
      </c>
    </row>
    <row r="16" spans="1:5" ht="18" customHeight="1">
      <c r="A16" s="88"/>
      <c r="B16" s="88"/>
      <c r="C16" s="87" t="s">
        <v>317</v>
      </c>
      <c r="D16" s="95"/>
      <c r="E16" s="74">
        <v>203169000</v>
      </c>
    </row>
    <row r="17" spans="1:5" ht="18" customHeight="1">
      <c r="A17" s="88"/>
      <c r="B17" s="88"/>
      <c r="C17" s="87" t="s">
        <v>318</v>
      </c>
      <c r="D17" s="95"/>
      <c r="E17" s="74">
        <v>3324665000</v>
      </c>
    </row>
    <row r="18" spans="1:5" ht="18" customHeight="1">
      <c r="A18" s="88"/>
      <c r="B18" s="88"/>
      <c r="C18" s="87" t="s">
        <v>319</v>
      </c>
      <c r="D18" s="95"/>
      <c r="E18" s="74">
        <v>7960000</v>
      </c>
    </row>
    <row r="19" spans="1:5" ht="18" customHeight="1">
      <c r="A19" s="88"/>
      <c r="B19" s="88"/>
      <c r="C19" s="100" t="s">
        <v>387</v>
      </c>
      <c r="D19" s="101"/>
      <c r="E19" s="74">
        <v>21729902</v>
      </c>
    </row>
    <row r="20" spans="1:5" ht="18" customHeight="1">
      <c r="A20" s="88"/>
      <c r="B20" s="88"/>
      <c r="C20" s="100" t="s">
        <v>388</v>
      </c>
      <c r="D20" s="101"/>
      <c r="E20" s="74">
        <v>358844588</v>
      </c>
    </row>
    <row r="21" spans="1:5" ht="18" customHeight="1">
      <c r="A21" s="88"/>
      <c r="B21" s="88"/>
      <c r="C21" s="87" t="s">
        <v>389</v>
      </c>
      <c r="D21" s="95"/>
      <c r="E21" s="74">
        <v>37004257</v>
      </c>
    </row>
    <row r="22" spans="1:5" ht="18" customHeight="1">
      <c r="A22" s="88"/>
      <c r="B22" s="88"/>
      <c r="C22" s="88" t="s">
        <v>43</v>
      </c>
      <c r="D22" s="95"/>
      <c r="E22" s="74">
        <v>14435309580</v>
      </c>
    </row>
    <row r="23" spans="1:5" ht="18" customHeight="1">
      <c r="A23" s="88"/>
      <c r="B23" s="88" t="s">
        <v>111</v>
      </c>
      <c r="C23" s="102" t="s">
        <v>112</v>
      </c>
      <c r="D23" s="18" t="s">
        <v>320</v>
      </c>
      <c r="E23" s="74">
        <v>247083300</v>
      </c>
    </row>
    <row r="24" spans="1:5" ht="18" customHeight="1">
      <c r="A24" s="88"/>
      <c r="B24" s="88"/>
      <c r="C24" s="88"/>
      <c r="D24" s="18" t="s">
        <v>321</v>
      </c>
      <c r="E24" s="74">
        <v>110335200</v>
      </c>
    </row>
    <row r="25" spans="1:5" ht="18" customHeight="1">
      <c r="A25" s="88"/>
      <c r="B25" s="88"/>
      <c r="C25" s="88"/>
      <c r="D25" s="52" t="s">
        <v>103</v>
      </c>
      <c r="E25" s="74">
        <v>357418500</v>
      </c>
    </row>
    <row r="26" spans="1:5" ht="18" customHeight="1">
      <c r="A26" s="88"/>
      <c r="B26" s="88"/>
      <c r="C26" s="102" t="s">
        <v>113</v>
      </c>
      <c r="D26" s="18" t="s">
        <v>320</v>
      </c>
      <c r="E26" s="74">
        <v>5440396817</v>
      </c>
    </row>
    <row r="27" spans="1:5" ht="18" customHeight="1">
      <c r="A27" s="88"/>
      <c r="B27" s="88"/>
      <c r="C27" s="88"/>
      <c r="D27" s="18" t="s">
        <v>321</v>
      </c>
      <c r="E27" s="74">
        <v>1696553619</v>
      </c>
    </row>
    <row r="28" spans="1:5" ht="18" customHeight="1">
      <c r="A28" s="88"/>
      <c r="B28" s="88"/>
      <c r="C28" s="88"/>
      <c r="D28" s="52" t="s">
        <v>103</v>
      </c>
      <c r="E28" s="74">
        <v>7136950436</v>
      </c>
    </row>
    <row r="29" spans="1:5" ht="18" customHeight="1">
      <c r="A29" s="95"/>
      <c r="B29" s="95"/>
      <c r="C29" s="88" t="s">
        <v>43</v>
      </c>
      <c r="D29" s="95"/>
      <c r="E29" s="74">
        <v>7494368936</v>
      </c>
    </row>
    <row r="30" spans="1:5" ht="18" customHeight="1">
      <c r="A30" s="95"/>
      <c r="B30" s="88" t="s">
        <v>10</v>
      </c>
      <c r="C30" s="95"/>
      <c r="D30" s="95"/>
      <c r="E30" s="74">
        <v>21929678516</v>
      </c>
    </row>
    <row r="31" spans="1:5" ht="18" customHeight="1">
      <c r="A31" s="88" t="s">
        <v>390</v>
      </c>
      <c r="B31" s="88" t="s">
        <v>376</v>
      </c>
      <c r="C31" s="87"/>
      <c r="D31" s="95"/>
      <c r="E31" s="74"/>
    </row>
    <row r="32" spans="1:5" ht="18" customHeight="1">
      <c r="A32" s="88"/>
      <c r="B32" s="88"/>
      <c r="C32" s="88" t="s">
        <v>43</v>
      </c>
      <c r="D32" s="95"/>
      <c r="E32" s="74" t="s">
        <v>24</v>
      </c>
    </row>
    <row r="33" spans="1:5" ht="18" customHeight="1">
      <c r="A33" s="88"/>
      <c r="B33" s="88" t="s">
        <v>111</v>
      </c>
      <c r="C33" s="102" t="s">
        <v>112</v>
      </c>
      <c r="D33" s="18" t="s">
        <v>410</v>
      </c>
      <c r="E33" s="74"/>
    </row>
    <row r="34" spans="1:5" ht="18" customHeight="1">
      <c r="A34" s="88"/>
      <c r="B34" s="88"/>
      <c r="C34" s="88"/>
      <c r="D34" s="52" t="s">
        <v>103</v>
      </c>
      <c r="E34" s="74" t="s">
        <v>24</v>
      </c>
    </row>
    <row r="35" spans="1:5" ht="18" customHeight="1">
      <c r="A35" s="88"/>
      <c r="B35" s="88"/>
      <c r="C35" s="102" t="s">
        <v>113</v>
      </c>
      <c r="D35" s="18"/>
      <c r="E35" s="74" t="s">
        <v>24</v>
      </c>
    </row>
    <row r="36" spans="1:5" ht="18" customHeight="1">
      <c r="A36" s="88"/>
      <c r="B36" s="88"/>
      <c r="C36" s="88"/>
      <c r="D36" s="52" t="s">
        <v>103</v>
      </c>
      <c r="E36" s="74" t="s">
        <v>24</v>
      </c>
    </row>
    <row r="37" spans="1:5" ht="18" customHeight="1">
      <c r="A37" s="95"/>
      <c r="B37" s="95"/>
      <c r="C37" s="88" t="s">
        <v>43</v>
      </c>
      <c r="D37" s="95"/>
      <c r="E37" s="74" t="s">
        <v>24</v>
      </c>
    </row>
    <row r="38" spans="1:5" ht="18" customHeight="1">
      <c r="A38" s="95"/>
      <c r="B38" s="88" t="s">
        <v>10</v>
      </c>
      <c r="C38" s="95"/>
      <c r="D38" s="95"/>
      <c r="E38" s="74" t="s">
        <v>24</v>
      </c>
    </row>
    <row r="39" spans="1:5" ht="18" customHeight="1">
      <c r="A39" s="88" t="s">
        <v>391</v>
      </c>
      <c r="B39" s="88" t="s">
        <v>376</v>
      </c>
      <c r="C39" s="87" t="s">
        <v>392</v>
      </c>
      <c r="D39" s="95"/>
      <c r="E39" s="74">
        <v>9430203</v>
      </c>
    </row>
    <row r="40" spans="1:5" ht="18" customHeight="1">
      <c r="A40" s="88"/>
      <c r="B40" s="88"/>
      <c r="C40" s="88" t="s">
        <v>43</v>
      </c>
      <c r="D40" s="95"/>
      <c r="E40" s="74">
        <v>9430203</v>
      </c>
    </row>
    <row r="41" spans="1:5" ht="18" customHeight="1">
      <c r="A41" s="88"/>
      <c r="B41" s="88" t="s">
        <v>111</v>
      </c>
      <c r="C41" s="102" t="s">
        <v>112</v>
      </c>
      <c r="D41" s="18"/>
      <c r="E41" s="74"/>
    </row>
    <row r="42" spans="1:5" ht="18" customHeight="1">
      <c r="A42" s="88"/>
      <c r="B42" s="88"/>
      <c r="C42" s="88"/>
      <c r="D42" s="52" t="s">
        <v>103</v>
      </c>
      <c r="E42" s="74" t="s">
        <v>24</v>
      </c>
    </row>
    <row r="43" spans="1:5" ht="18" customHeight="1">
      <c r="A43" s="88"/>
      <c r="B43" s="88"/>
      <c r="C43" s="102" t="s">
        <v>113</v>
      </c>
      <c r="D43" s="18"/>
      <c r="E43" s="74"/>
    </row>
    <row r="44" spans="1:5" ht="18" customHeight="1">
      <c r="A44" s="88"/>
      <c r="B44" s="88"/>
      <c r="C44" s="88"/>
      <c r="D44" s="52" t="s">
        <v>103</v>
      </c>
      <c r="E44" s="74" t="s">
        <v>24</v>
      </c>
    </row>
    <row r="45" spans="1:5" ht="18" customHeight="1">
      <c r="A45" s="95"/>
      <c r="B45" s="95"/>
      <c r="C45" s="88" t="s">
        <v>43</v>
      </c>
      <c r="D45" s="95"/>
      <c r="E45" s="74" t="s">
        <v>24</v>
      </c>
    </row>
    <row r="46" spans="1:5" ht="18" customHeight="1" thickBot="1">
      <c r="A46" s="99"/>
      <c r="B46" s="98" t="s">
        <v>10</v>
      </c>
      <c r="C46" s="99"/>
      <c r="D46" s="99"/>
      <c r="E46" s="75">
        <v>9430203</v>
      </c>
    </row>
    <row r="47" spans="1:5" ht="18" customHeight="1" thickTop="1">
      <c r="A47" s="93" t="s">
        <v>379</v>
      </c>
      <c r="B47" s="106" t="s">
        <v>110</v>
      </c>
      <c r="C47" s="107"/>
      <c r="D47" s="108"/>
      <c r="E47" s="76">
        <v>14444739783</v>
      </c>
    </row>
    <row r="48" spans="1:5" ht="18" customHeight="1">
      <c r="A48" s="93"/>
      <c r="B48" s="88" t="s">
        <v>111</v>
      </c>
      <c r="C48" s="96" t="s">
        <v>326</v>
      </c>
      <c r="D48" s="97"/>
      <c r="E48" s="74">
        <v>357418500</v>
      </c>
    </row>
    <row r="49" spans="1:5" ht="18" customHeight="1">
      <c r="A49" s="93"/>
      <c r="B49" s="88"/>
      <c r="C49" s="96" t="s">
        <v>327</v>
      </c>
      <c r="D49" s="97"/>
      <c r="E49" s="74">
        <v>7136950436</v>
      </c>
    </row>
    <row r="50" spans="1:5" ht="18" customHeight="1">
      <c r="A50" s="93"/>
      <c r="B50" s="95"/>
      <c r="C50" s="89" t="s">
        <v>43</v>
      </c>
      <c r="D50" s="91"/>
      <c r="E50" s="74">
        <v>7494368936</v>
      </c>
    </row>
    <row r="51" spans="1:5" ht="18" customHeight="1">
      <c r="A51" s="105"/>
      <c r="B51" s="88" t="s">
        <v>10</v>
      </c>
      <c r="C51" s="95"/>
      <c r="D51" s="95"/>
      <c r="E51" s="74">
        <v>21939108719</v>
      </c>
    </row>
    <row r="52" spans="1:5" ht="18" customHeight="1">
      <c r="A52" s="77" t="s">
        <v>378</v>
      </c>
      <c r="B52" s="89" t="s">
        <v>110</v>
      </c>
      <c r="C52" s="90"/>
      <c r="D52" s="91"/>
      <c r="E52" s="74">
        <v>-9430203</v>
      </c>
    </row>
    <row r="53" spans="1:5" ht="18" customHeight="1">
      <c r="A53" s="92" t="s">
        <v>380</v>
      </c>
      <c r="B53" s="89" t="s">
        <v>110</v>
      </c>
      <c r="C53" s="90"/>
      <c r="D53" s="91"/>
      <c r="E53" s="74">
        <v>14435309580</v>
      </c>
    </row>
    <row r="54" spans="1:5" ht="18" customHeight="1">
      <c r="A54" s="93"/>
      <c r="B54" s="88" t="s">
        <v>111</v>
      </c>
      <c r="C54" s="96" t="s">
        <v>326</v>
      </c>
      <c r="D54" s="97"/>
      <c r="E54" s="74">
        <v>357418500</v>
      </c>
    </row>
    <row r="55" spans="1:5" ht="18" customHeight="1">
      <c r="A55" s="93"/>
      <c r="B55" s="88"/>
      <c r="C55" s="96" t="s">
        <v>327</v>
      </c>
      <c r="D55" s="97"/>
      <c r="E55" s="74">
        <v>7136950436</v>
      </c>
    </row>
    <row r="56" spans="1:5" ht="18" customHeight="1">
      <c r="A56" s="93"/>
      <c r="B56" s="95"/>
      <c r="C56" s="89" t="s">
        <v>43</v>
      </c>
      <c r="D56" s="91"/>
      <c r="E56" s="74">
        <v>7494368936</v>
      </c>
    </row>
    <row r="57" spans="1:5" ht="18" customHeight="1" thickBot="1">
      <c r="A57" s="94"/>
      <c r="B57" s="98" t="s">
        <v>10</v>
      </c>
      <c r="C57" s="99"/>
      <c r="D57" s="99"/>
      <c r="E57" s="75">
        <v>21929678516</v>
      </c>
    </row>
    <row r="58" spans="1:5" ht="16.5" thickTop="1"/>
  </sheetData>
  <mergeCells count="57">
    <mergeCell ref="A39:A46"/>
    <mergeCell ref="B39:B40"/>
    <mergeCell ref="C39:D39"/>
    <mergeCell ref="C40:D40"/>
    <mergeCell ref="B41:B45"/>
    <mergeCell ref="C41:C42"/>
    <mergeCell ref="C43:C44"/>
    <mergeCell ref="C45:D45"/>
    <mergeCell ref="B46:D46"/>
    <mergeCell ref="A31:A38"/>
    <mergeCell ref="B31:B32"/>
    <mergeCell ref="C31:D31"/>
    <mergeCell ref="C32:D32"/>
    <mergeCell ref="A47:A51"/>
    <mergeCell ref="B47:D47"/>
    <mergeCell ref="B48:B50"/>
    <mergeCell ref="C48:D48"/>
    <mergeCell ref="C49:D49"/>
    <mergeCell ref="C50:D50"/>
    <mergeCell ref="B51:D51"/>
    <mergeCell ref="B33:B37"/>
    <mergeCell ref="C33:C34"/>
    <mergeCell ref="C35:C36"/>
    <mergeCell ref="C37:D37"/>
    <mergeCell ref="B38:D38"/>
    <mergeCell ref="C11:D11"/>
    <mergeCell ref="C12:D12"/>
    <mergeCell ref="C13:D13"/>
    <mergeCell ref="C26:C28"/>
    <mergeCell ref="C29:D29"/>
    <mergeCell ref="C20:D20"/>
    <mergeCell ref="C15:D15"/>
    <mergeCell ref="C14:D14"/>
    <mergeCell ref="B30:D30"/>
    <mergeCell ref="C6:D6"/>
    <mergeCell ref="A7:A30"/>
    <mergeCell ref="B7:B22"/>
    <mergeCell ref="C7:D7"/>
    <mergeCell ref="C18:D18"/>
    <mergeCell ref="C19:D19"/>
    <mergeCell ref="C21:D21"/>
    <mergeCell ref="C22:D22"/>
    <mergeCell ref="B23:B29"/>
    <mergeCell ref="C23:C25"/>
    <mergeCell ref="C16:D16"/>
    <mergeCell ref="C17:D17"/>
    <mergeCell ref="C10:D10"/>
    <mergeCell ref="C8:D8"/>
    <mergeCell ref="C9:D9"/>
    <mergeCell ref="B52:D52"/>
    <mergeCell ref="A53:A57"/>
    <mergeCell ref="B53:D53"/>
    <mergeCell ref="B54:B56"/>
    <mergeCell ref="C54:D54"/>
    <mergeCell ref="C55:D55"/>
    <mergeCell ref="C56:D56"/>
    <mergeCell ref="B57:D57"/>
  </mergeCells>
  <phoneticPr fontId="5"/>
  <printOptions horizontalCentered="1"/>
  <pageMargins left="0.59055118110236227" right="0.39370078740157483" top="0.39370078740157483" bottom="0.39370078740157483" header="0.19685039370078741" footer="0.19685039370078741"/>
  <pageSetup paperSize="9" scale="75" fitToHeight="0" orientation="portrait" r:id="rId1"/>
  <headerFooter>
    <oddFooter>&amp;C&amp;9&amp;P/&amp;N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F11"/>
  <sheetViews>
    <sheetView workbookViewId="0">
      <selection sqref="A1:F1"/>
    </sheetView>
  </sheetViews>
  <sheetFormatPr defaultColWidth="8.875" defaultRowHeight="20.25" customHeight="1"/>
  <cols>
    <col min="1" max="1" width="23.375" style="14" customWidth="1"/>
    <col min="2" max="6" width="17.625" style="14" customWidth="1"/>
    <col min="7" max="16384" width="8.875" style="14"/>
  </cols>
  <sheetData>
    <row r="1" spans="1:6" ht="20.25" customHeight="1">
      <c r="A1" s="109" t="s">
        <v>357</v>
      </c>
      <c r="B1" s="110"/>
      <c r="C1" s="110"/>
      <c r="D1" s="110"/>
      <c r="E1" s="110"/>
      <c r="F1" s="110"/>
    </row>
    <row r="2" spans="1:6" ht="20.25" customHeight="1">
      <c r="A2" s="58" t="s">
        <v>381</v>
      </c>
      <c r="B2" s="58"/>
      <c r="C2" s="58"/>
      <c r="D2" s="58"/>
      <c r="E2" s="58"/>
      <c r="F2" s="78" t="s">
        <v>449</v>
      </c>
    </row>
    <row r="3" spans="1:6" ht="20.25" customHeight="1">
      <c r="A3" s="58" t="s">
        <v>330</v>
      </c>
      <c r="B3" s="58"/>
      <c r="C3" s="58"/>
      <c r="D3" s="58"/>
      <c r="E3" s="58"/>
      <c r="F3" s="78" t="s">
        <v>115</v>
      </c>
    </row>
    <row r="4" spans="1:6" ht="20.25" customHeight="1">
      <c r="A4" s="111" t="s">
        <v>85</v>
      </c>
      <c r="B4" s="113" t="s">
        <v>100</v>
      </c>
      <c r="C4" s="113" t="s">
        <v>358</v>
      </c>
      <c r="D4" s="113"/>
      <c r="E4" s="113"/>
      <c r="F4" s="113"/>
    </row>
    <row r="5" spans="1:6" ht="20.25" customHeight="1">
      <c r="A5" s="111"/>
      <c r="B5" s="113"/>
      <c r="C5" s="113" t="s">
        <v>111</v>
      </c>
      <c r="D5" s="113" t="s">
        <v>405</v>
      </c>
      <c r="E5" s="113" t="s">
        <v>110</v>
      </c>
      <c r="F5" s="113" t="s">
        <v>30</v>
      </c>
    </row>
    <row r="6" spans="1:6" ht="20.25" customHeight="1" thickBot="1">
      <c r="A6" s="112"/>
      <c r="B6" s="114"/>
      <c r="C6" s="114"/>
      <c r="D6" s="114"/>
      <c r="E6" s="114"/>
      <c r="F6" s="114"/>
    </row>
    <row r="7" spans="1:6" ht="20.25" customHeight="1" thickTop="1">
      <c r="A7" s="79" t="s">
        <v>208</v>
      </c>
      <c r="B7" s="80">
        <v>22222740083</v>
      </c>
      <c r="C7" s="80">
        <v>7136950436</v>
      </c>
      <c r="D7" s="80">
        <v>1381000000</v>
      </c>
      <c r="E7" s="80">
        <v>10322848882</v>
      </c>
      <c r="F7" s="80">
        <v>3381940765</v>
      </c>
    </row>
    <row r="8" spans="1:6" ht="20.25" customHeight="1">
      <c r="A8" s="79" t="s">
        <v>359</v>
      </c>
      <c r="B8" s="80">
        <v>1038781501</v>
      </c>
      <c r="C8" s="80">
        <v>357418500</v>
      </c>
      <c r="D8" s="80">
        <v>442200000</v>
      </c>
      <c r="E8" s="80">
        <v>203888201</v>
      </c>
      <c r="F8" s="80">
        <v>35274800</v>
      </c>
    </row>
    <row r="9" spans="1:6" ht="20.25" customHeight="1">
      <c r="A9" s="79" t="s">
        <v>360</v>
      </c>
      <c r="B9" s="80">
        <v>2688013440</v>
      </c>
      <c r="C9" s="80" t="s">
        <v>24</v>
      </c>
      <c r="D9" s="80" t="s">
        <v>24</v>
      </c>
      <c r="E9" s="80">
        <v>2457242636</v>
      </c>
      <c r="F9" s="80">
        <v>230770804</v>
      </c>
    </row>
    <row r="10" spans="1:6" ht="20.25" customHeight="1">
      <c r="A10" s="79" t="s">
        <v>30</v>
      </c>
      <c r="B10" s="80" t="s">
        <v>24</v>
      </c>
      <c r="C10" s="80" t="s">
        <v>24</v>
      </c>
      <c r="D10" s="80" t="s">
        <v>24</v>
      </c>
      <c r="E10" s="80" t="s">
        <v>24</v>
      </c>
      <c r="F10" s="80" t="s">
        <v>24</v>
      </c>
    </row>
    <row r="11" spans="1:6" ht="20.25" customHeight="1">
      <c r="A11" s="81" t="s">
        <v>10</v>
      </c>
      <c r="B11" s="80">
        <v>25949535024</v>
      </c>
      <c r="C11" s="80">
        <v>7494368936</v>
      </c>
      <c r="D11" s="80">
        <v>1823200000</v>
      </c>
      <c r="E11" s="80">
        <v>12983979719</v>
      </c>
      <c r="F11" s="80">
        <v>3647986369</v>
      </c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5"/>
  <printOptions horizontalCentered="1"/>
  <pageMargins left="0.59055118110236227" right="0.39370078740157483" top="0.39370078740157483" bottom="0.39370078740157483" header="0.19685039370078741" footer="0.19685039370078741"/>
  <pageSetup paperSize="9" scale="75" fitToHeight="0" orientation="portrait" r:id="rId1"/>
  <headerFooter>
    <oddFooter>&amp;C&amp;9&amp;P/&amp;N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B12"/>
  <sheetViews>
    <sheetView workbookViewId="0"/>
  </sheetViews>
  <sheetFormatPr defaultColWidth="8.875" defaultRowHeight="15.75"/>
  <cols>
    <col min="1" max="1" width="45.625" style="13" customWidth="1"/>
    <col min="2" max="2" width="30.625" style="13" customWidth="1"/>
    <col min="3" max="16384" width="8.875" style="13"/>
  </cols>
  <sheetData>
    <row r="1" spans="1:2" ht="30">
      <c r="A1" s="1" t="s">
        <v>105</v>
      </c>
    </row>
    <row r="2" spans="1:2" ht="18.75">
      <c r="A2" s="14" t="s">
        <v>381</v>
      </c>
    </row>
    <row r="3" spans="1:2" ht="18.75">
      <c r="A3" s="14" t="s">
        <v>449</v>
      </c>
    </row>
    <row r="4" spans="1:2" ht="18.75">
      <c r="A4" s="58" t="s">
        <v>330</v>
      </c>
    </row>
    <row r="5" spans="1:2" ht="18.75">
      <c r="B5" s="15" t="s">
        <v>25</v>
      </c>
    </row>
    <row r="6" spans="1:2" ht="22.5" customHeight="1">
      <c r="A6" s="50" t="s">
        <v>26</v>
      </c>
      <c r="B6" s="50" t="s">
        <v>89</v>
      </c>
    </row>
    <row r="7" spans="1:2" ht="18" customHeight="1">
      <c r="A7" s="67" t="s">
        <v>361</v>
      </c>
      <c r="B7" s="47">
        <v>1050216844</v>
      </c>
    </row>
    <row r="8" spans="1:2" ht="18" customHeight="1">
      <c r="A8" s="67" t="s">
        <v>106</v>
      </c>
      <c r="B8" s="47" t="s">
        <v>24</v>
      </c>
    </row>
    <row r="9" spans="1:2" ht="18" customHeight="1">
      <c r="A9" s="67"/>
      <c r="B9" s="47"/>
    </row>
    <row r="10" spans="1:2" ht="18" customHeight="1">
      <c r="A10" s="67"/>
      <c r="B10" s="47"/>
    </row>
    <row r="11" spans="1:2" ht="18" customHeight="1">
      <c r="A11" s="67"/>
      <c r="B11" s="47"/>
    </row>
    <row r="12" spans="1:2" ht="18" customHeight="1">
      <c r="A12" s="52" t="s">
        <v>10</v>
      </c>
      <c r="B12" s="47">
        <v>1050216844</v>
      </c>
    </row>
  </sheetData>
  <phoneticPr fontId="5"/>
  <printOptions horizontalCentered="1"/>
  <pageMargins left="0.59055118110236227" right="0.39370078740157483" top="0.39370078740157483" bottom="0.39370078740157483" header="0.19685039370078741" footer="0.19685039370078741"/>
  <pageSetup paperSize="9" scale="75" orientation="portrait" r:id="rId1"/>
  <headerFooter>
    <oddFooter>&amp;C&amp;9&amp;P/&amp;N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tabColor theme="9" tint="0.79998168889431442"/>
    <pageSetUpPr fitToPage="1"/>
  </sheetPr>
  <dimension ref="A1:E68"/>
  <sheetViews>
    <sheetView workbookViewId="0">
      <selection sqref="A1:XFD1048576"/>
    </sheetView>
  </sheetViews>
  <sheetFormatPr defaultColWidth="8.875" defaultRowHeight="11.25"/>
  <cols>
    <col min="1" max="1" width="33.875" style="39" customWidth="1"/>
    <col min="2" max="2" width="18.875" style="39" customWidth="1"/>
    <col min="3" max="3" width="8.875" style="39" hidden="1" customWidth="1"/>
    <col min="4" max="4" width="33.875" style="39" customWidth="1"/>
    <col min="5" max="7" width="18.875" style="39" customWidth="1"/>
    <col min="8" max="16384" width="8.875" style="39"/>
  </cols>
  <sheetData>
    <row r="1" spans="1:5" ht="17.100000000000001" customHeight="1">
      <c r="E1" s="10" t="s">
        <v>114</v>
      </c>
    </row>
    <row r="2" spans="1:5" ht="21">
      <c r="A2" s="115" t="s">
        <v>426</v>
      </c>
      <c r="B2" s="116"/>
      <c r="C2" s="116"/>
      <c r="D2" s="116"/>
      <c r="E2" s="116"/>
    </row>
    <row r="3" spans="1:5" ht="13.5">
      <c r="A3" s="117" t="s">
        <v>497</v>
      </c>
      <c r="B3" s="116"/>
      <c r="C3" s="116"/>
      <c r="D3" s="116"/>
      <c r="E3" s="116"/>
    </row>
    <row r="4" spans="1:5" ht="13.5">
      <c r="A4" s="25" t="s">
        <v>381</v>
      </c>
    </row>
    <row r="5" spans="1:5" ht="17.100000000000001" customHeight="1">
      <c r="A5" s="25" t="s">
        <v>330</v>
      </c>
      <c r="E5" s="11" t="s">
        <v>115</v>
      </c>
    </row>
    <row r="6" spans="1:5" ht="27" customHeight="1">
      <c r="A6" s="46" t="s">
        <v>424</v>
      </c>
      <c r="B6" s="46" t="s">
        <v>100</v>
      </c>
      <c r="C6" s="46"/>
      <c r="D6" s="46" t="s">
        <v>424</v>
      </c>
      <c r="E6" s="46" t="s">
        <v>100</v>
      </c>
    </row>
    <row r="7" spans="1:5" ht="17.100000000000001" customHeight="1">
      <c r="A7" s="43" t="s">
        <v>116</v>
      </c>
      <c r="B7" s="45"/>
      <c r="C7" s="45"/>
      <c r="D7" s="43" t="s">
        <v>117</v>
      </c>
      <c r="E7" s="45"/>
    </row>
    <row r="8" spans="1:5" ht="17.100000000000001" customHeight="1">
      <c r="A8" s="43" t="s">
        <v>118</v>
      </c>
      <c r="B8" s="44">
        <v>70696149522</v>
      </c>
      <c r="C8" s="45"/>
      <c r="D8" s="43" t="s">
        <v>119</v>
      </c>
      <c r="E8" s="44">
        <v>18831583757</v>
      </c>
    </row>
    <row r="9" spans="1:5" ht="17.100000000000001" customHeight="1">
      <c r="A9" s="43" t="s">
        <v>120</v>
      </c>
      <c r="B9" s="44">
        <v>67081704177</v>
      </c>
      <c r="C9" s="45"/>
      <c r="D9" s="43" t="s">
        <v>427</v>
      </c>
      <c r="E9" s="44">
        <v>15773345637</v>
      </c>
    </row>
    <row r="10" spans="1:5" ht="17.100000000000001" customHeight="1">
      <c r="A10" s="43" t="s">
        <v>121</v>
      </c>
      <c r="B10" s="44">
        <v>34439240945</v>
      </c>
      <c r="C10" s="45"/>
      <c r="D10" s="43" t="s">
        <v>122</v>
      </c>
      <c r="E10" s="44" t="s">
        <v>24</v>
      </c>
    </row>
    <row r="11" spans="1:5" ht="17.100000000000001" customHeight="1">
      <c r="A11" s="43" t="s">
        <v>123</v>
      </c>
      <c r="B11" s="44">
        <v>17144419868</v>
      </c>
      <c r="C11" s="45"/>
      <c r="D11" s="43" t="s">
        <v>124</v>
      </c>
      <c r="E11" s="44">
        <v>3045965000</v>
      </c>
    </row>
    <row r="12" spans="1:5" ht="17.100000000000001" customHeight="1">
      <c r="A12" s="43" t="s">
        <v>125</v>
      </c>
      <c r="B12" s="44" t="s">
        <v>24</v>
      </c>
      <c r="C12" s="45"/>
      <c r="D12" s="43" t="s">
        <v>126</v>
      </c>
      <c r="E12" s="44" t="s">
        <v>24</v>
      </c>
    </row>
    <row r="13" spans="1:5" ht="17.100000000000001" customHeight="1">
      <c r="A13" s="43" t="s">
        <v>127</v>
      </c>
      <c r="B13" s="44">
        <v>44964899043</v>
      </c>
      <c r="C13" s="45"/>
      <c r="D13" s="43" t="s">
        <v>128</v>
      </c>
      <c r="E13" s="44">
        <v>12273120</v>
      </c>
    </row>
    <row r="14" spans="1:5" ht="17.100000000000001" customHeight="1">
      <c r="A14" s="43" t="s">
        <v>129</v>
      </c>
      <c r="B14" s="44">
        <v>-28004661779</v>
      </c>
      <c r="C14" s="45"/>
      <c r="D14" s="43" t="s">
        <v>130</v>
      </c>
      <c r="E14" s="44">
        <v>2113427785</v>
      </c>
    </row>
    <row r="15" spans="1:5" ht="17.100000000000001" customHeight="1">
      <c r="A15" s="43" t="s">
        <v>131</v>
      </c>
      <c r="B15" s="44">
        <v>662413507</v>
      </c>
      <c r="C15" s="45"/>
      <c r="D15" s="43" t="s">
        <v>428</v>
      </c>
      <c r="E15" s="44">
        <v>1555051849</v>
      </c>
    </row>
    <row r="16" spans="1:5" ht="17.100000000000001" customHeight="1">
      <c r="A16" s="43" t="s">
        <v>132</v>
      </c>
      <c r="B16" s="44">
        <v>-350972396</v>
      </c>
      <c r="C16" s="45"/>
      <c r="D16" s="43" t="s">
        <v>133</v>
      </c>
      <c r="E16" s="44">
        <v>178022</v>
      </c>
    </row>
    <row r="17" spans="1:5" ht="17.100000000000001" customHeight="1">
      <c r="A17" s="43" t="s">
        <v>134</v>
      </c>
      <c r="B17" s="44" t="s">
        <v>24</v>
      </c>
      <c r="C17" s="45"/>
      <c r="D17" s="43" t="s">
        <v>135</v>
      </c>
      <c r="E17" s="44" t="s">
        <v>24</v>
      </c>
    </row>
    <row r="18" spans="1:5" ht="17.100000000000001" customHeight="1">
      <c r="A18" s="43" t="s">
        <v>136</v>
      </c>
      <c r="B18" s="44" t="s">
        <v>24</v>
      </c>
      <c r="C18" s="45"/>
      <c r="D18" s="43" t="s">
        <v>137</v>
      </c>
      <c r="E18" s="44" t="s">
        <v>24</v>
      </c>
    </row>
    <row r="19" spans="1:5" ht="17.100000000000001" customHeight="1">
      <c r="A19" s="43" t="s">
        <v>138</v>
      </c>
      <c r="B19" s="44" t="s">
        <v>24</v>
      </c>
      <c r="C19" s="45"/>
      <c r="D19" s="43" t="s">
        <v>139</v>
      </c>
      <c r="E19" s="44" t="s">
        <v>24</v>
      </c>
    </row>
    <row r="20" spans="1:5" ht="17.100000000000001" customHeight="1">
      <c r="A20" s="43" t="s">
        <v>140</v>
      </c>
      <c r="B20" s="44" t="s">
        <v>24</v>
      </c>
      <c r="C20" s="45"/>
      <c r="D20" s="43" t="s">
        <v>141</v>
      </c>
      <c r="E20" s="44">
        <v>268345073</v>
      </c>
    </row>
    <row r="21" spans="1:5" ht="17.100000000000001" customHeight="1">
      <c r="A21" s="43" t="s">
        <v>142</v>
      </c>
      <c r="B21" s="44" t="s">
        <v>24</v>
      </c>
      <c r="C21" s="45"/>
      <c r="D21" s="43" t="s">
        <v>143</v>
      </c>
      <c r="E21" s="44">
        <v>270093593</v>
      </c>
    </row>
    <row r="22" spans="1:5" ht="17.100000000000001" customHeight="1">
      <c r="A22" s="43" t="s">
        <v>144</v>
      </c>
      <c r="B22" s="44" t="s">
        <v>24</v>
      </c>
      <c r="C22" s="45"/>
      <c r="D22" s="43" t="s">
        <v>128</v>
      </c>
      <c r="E22" s="44">
        <v>19759248</v>
      </c>
    </row>
    <row r="23" spans="1:5" ht="17.100000000000001" customHeight="1">
      <c r="A23" s="43" t="s">
        <v>145</v>
      </c>
      <c r="B23" s="44" t="s">
        <v>24</v>
      </c>
      <c r="C23" s="45"/>
      <c r="D23" s="40" t="s">
        <v>146</v>
      </c>
      <c r="E23" s="41">
        <v>20945011542</v>
      </c>
    </row>
    <row r="24" spans="1:5" ht="17.100000000000001" customHeight="1">
      <c r="A24" s="43" t="s">
        <v>147</v>
      </c>
      <c r="B24" s="44" t="s">
        <v>24</v>
      </c>
      <c r="C24" s="45"/>
      <c r="D24" s="43" t="s">
        <v>148</v>
      </c>
      <c r="E24" s="45"/>
    </row>
    <row r="25" spans="1:5" ht="17.100000000000001" customHeight="1">
      <c r="A25" s="43" t="s">
        <v>149</v>
      </c>
      <c r="B25" s="44">
        <v>23142702</v>
      </c>
      <c r="C25" s="45"/>
      <c r="D25" s="43" t="s">
        <v>150</v>
      </c>
      <c r="E25" s="44">
        <v>74796452649</v>
      </c>
    </row>
    <row r="26" spans="1:5" ht="17.100000000000001" customHeight="1">
      <c r="A26" s="43" t="s">
        <v>151</v>
      </c>
      <c r="B26" s="44">
        <v>32166159718</v>
      </c>
      <c r="C26" s="45"/>
      <c r="D26" s="43" t="s">
        <v>152</v>
      </c>
      <c r="E26" s="44">
        <v>-19528757115</v>
      </c>
    </row>
    <row r="27" spans="1:5" ht="17.100000000000001" customHeight="1">
      <c r="A27" s="43" t="s">
        <v>123</v>
      </c>
      <c r="B27" s="44">
        <v>4704866656</v>
      </c>
      <c r="C27" s="45"/>
      <c r="D27" s="43" t="s">
        <v>429</v>
      </c>
      <c r="E27" s="44" t="s">
        <v>24</v>
      </c>
    </row>
    <row r="28" spans="1:5" ht="17.100000000000001" customHeight="1">
      <c r="A28" s="43" t="s">
        <v>127</v>
      </c>
      <c r="B28" s="44">
        <v>688845994</v>
      </c>
      <c r="C28" s="45"/>
      <c r="D28" s="45"/>
      <c r="E28" s="45"/>
    </row>
    <row r="29" spans="1:5" ht="17.100000000000001" customHeight="1">
      <c r="A29" s="43" t="s">
        <v>129</v>
      </c>
      <c r="B29" s="44">
        <v>-415296389</v>
      </c>
      <c r="C29" s="45"/>
      <c r="D29" s="45"/>
      <c r="E29" s="45"/>
    </row>
    <row r="30" spans="1:5" ht="17.100000000000001" customHeight="1">
      <c r="A30" s="43" t="s">
        <v>131</v>
      </c>
      <c r="B30" s="44">
        <v>87850386285</v>
      </c>
      <c r="C30" s="45"/>
      <c r="D30" s="45"/>
      <c r="E30" s="45"/>
    </row>
    <row r="31" spans="1:5" ht="17.100000000000001" customHeight="1">
      <c r="A31" s="43" t="s">
        <v>132</v>
      </c>
      <c r="B31" s="44">
        <v>-60816868197</v>
      </c>
      <c r="C31" s="45"/>
      <c r="D31" s="45"/>
      <c r="E31" s="45"/>
    </row>
    <row r="32" spans="1:5" ht="17.100000000000001" customHeight="1">
      <c r="A32" s="43" t="s">
        <v>145</v>
      </c>
      <c r="B32" s="44" t="s">
        <v>24</v>
      </c>
      <c r="C32" s="45"/>
      <c r="D32" s="45"/>
      <c r="E32" s="45"/>
    </row>
    <row r="33" spans="1:5" ht="17.100000000000001" customHeight="1">
      <c r="A33" s="43" t="s">
        <v>147</v>
      </c>
      <c r="B33" s="44" t="s">
        <v>24</v>
      </c>
      <c r="C33" s="45"/>
      <c r="D33" s="45"/>
      <c r="E33" s="45"/>
    </row>
    <row r="34" spans="1:5" ht="17.100000000000001" customHeight="1">
      <c r="A34" s="43" t="s">
        <v>149</v>
      </c>
      <c r="B34" s="44">
        <v>154225369</v>
      </c>
      <c r="C34" s="45"/>
      <c r="D34" s="45"/>
      <c r="E34" s="45"/>
    </row>
    <row r="35" spans="1:5" ht="17.100000000000001" customHeight="1">
      <c r="A35" s="43" t="s">
        <v>153</v>
      </c>
      <c r="B35" s="44">
        <v>2260141086</v>
      </c>
      <c r="C35" s="45"/>
      <c r="D35" s="45"/>
      <c r="E35" s="45"/>
    </row>
    <row r="36" spans="1:5" ht="17.100000000000001" customHeight="1">
      <c r="A36" s="43" t="s">
        <v>154</v>
      </c>
      <c r="B36" s="44">
        <v>-1783837572</v>
      </c>
      <c r="C36" s="45"/>
      <c r="D36" s="45"/>
      <c r="E36" s="45"/>
    </row>
    <row r="37" spans="1:5" ht="17.100000000000001" customHeight="1">
      <c r="A37" s="43" t="s">
        <v>155</v>
      </c>
      <c r="B37" s="44">
        <v>32555400</v>
      </c>
      <c r="C37" s="45"/>
      <c r="D37" s="45"/>
      <c r="E37" s="45"/>
    </row>
    <row r="38" spans="1:5" ht="17.100000000000001" customHeight="1">
      <c r="A38" s="43" t="s">
        <v>156</v>
      </c>
      <c r="B38" s="44">
        <v>32555400</v>
      </c>
      <c r="C38" s="45"/>
      <c r="D38" s="45"/>
      <c r="E38" s="45"/>
    </row>
    <row r="39" spans="1:5" ht="17.100000000000001" customHeight="1">
      <c r="A39" s="43" t="s">
        <v>157</v>
      </c>
      <c r="B39" s="44" t="s">
        <v>24</v>
      </c>
      <c r="C39" s="45"/>
      <c r="D39" s="45"/>
      <c r="E39" s="45"/>
    </row>
    <row r="40" spans="1:5" ht="17.100000000000001" customHeight="1">
      <c r="A40" s="43" t="s">
        <v>158</v>
      </c>
      <c r="B40" s="44">
        <v>3581889945</v>
      </c>
      <c r="C40" s="45"/>
      <c r="D40" s="45"/>
      <c r="E40" s="45"/>
    </row>
    <row r="41" spans="1:5" ht="17.100000000000001" customHeight="1">
      <c r="A41" s="43" t="s">
        <v>159</v>
      </c>
      <c r="B41" s="44">
        <v>3109046000</v>
      </c>
      <c r="C41" s="45"/>
      <c r="D41" s="45"/>
      <c r="E41" s="45"/>
    </row>
    <row r="42" spans="1:5" ht="17.100000000000001" customHeight="1">
      <c r="A42" s="43" t="s">
        <v>160</v>
      </c>
      <c r="B42" s="44" t="s">
        <v>24</v>
      </c>
      <c r="C42" s="45"/>
      <c r="D42" s="45"/>
      <c r="E42" s="45"/>
    </row>
    <row r="43" spans="1:5" ht="17.100000000000001" customHeight="1">
      <c r="A43" s="43" t="s">
        <v>161</v>
      </c>
      <c r="B43" s="44">
        <v>3109046000</v>
      </c>
      <c r="C43" s="45"/>
      <c r="D43" s="45"/>
      <c r="E43" s="45"/>
    </row>
    <row r="44" spans="1:5" ht="17.100000000000001" customHeight="1">
      <c r="A44" s="43" t="s">
        <v>145</v>
      </c>
      <c r="B44" s="44" t="s">
        <v>24</v>
      </c>
      <c r="C44" s="45"/>
      <c r="D44" s="45"/>
      <c r="E44" s="45"/>
    </row>
    <row r="45" spans="1:5" ht="17.100000000000001" customHeight="1">
      <c r="A45" s="43" t="s">
        <v>162</v>
      </c>
      <c r="B45" s="44">
        <v>-1990626000</v>
      </c>
      <c r="C45" s="45"/>
      <c r="D45" s="45"/>
      <c r="E45" s="45"/>
    </row>
    <row r="46" spans="1:5" ht="17.100000000000001" customHeight="1">
      <c r="A46" s="43" t="s">
        <v>163</v>
      </c>
      <c r="B46" s="44">
        <v>397052647</v>
      </c>
      <c r="C46" s="45"/>
      <c r="D46" s="45"/>
      <c r="E46" s="45"/>
    </row>
    <row r="47" spans="1:5" ht="17.100000000000001" customHeight="1">
      <c r="A47" s="43" t="s">
        <v>164</v>
      </c>
      <c r="B47" s="44">
        <v>1063248765</v>
      </c>
      <c r="C47" s="45"/>
      <c r="D47" s="45"/>
      <c r="E47" s="45"/>
    </row>
    <row r="48" spans="1:5" ht="17.100000000000001" customHeight="1">
      <c r="A48" s="43" t="s">
        <v>165</v>
      </c>
      <c r="B48" s="44">
        <v>1035943838</v>
      </c>
      <c r="C48" s="45"/>
      <c r="D48" s="45"/>
      <c r="E48" s="45"/>
    </row>
    <row r="49" spans="1:5" ht="17.100000000000001" customHeight="1">
      <c r="A49" s="43" t="s">
        <v>166</v>
      </c>
      <c r="B49" s="44">
        <v>321066000</v>
      </c>
      <c r="C49" s="45"/>
      <c r="D49" s="45"/>
      <c r="E49" s="45"/>
    </row>
    <row r="50" spans="1:5" ht="17.100000000000001" customHeight="1">
      <c r="A50" s="43" t="s">
        <v>145</v>
      </c>
      <c r="B50" s="44">
        <v>714877838</v>
      </c>
      <c r="C50" s="45"/>
      <c r="D50" s="45"/>
      <c r="E50" s="45"/>
    </row>
    <row r="51" spans="1:5" ht="17.100000000000001" customHeight="1">
      <c r="A51" s="43" t="s">
        <v>157</v>
      </c>
      <c r="B51" s="44" t="s">
        <v>24</v>
      </c>
      <c r="C51" s="45"/>
      <c r="D51" s="45"/>
      <c r="E51" s="45"/>
    </row>
    <row r="52" spans="1:5" ht="17.100000000000001" customHeight="1">
      <c r="A52" s="43" t="s">
        <v>167</v>
      </c>
      <c r="B52" s="44">
        <v>-32775305</v>
      </c>
      <c r="C52" s="45"/>
      <c r="D52" s="45"/>
      <c r="E52" s="45"/>
    </row>
    <row r="53" spans="1:5" ht="17.100000000000001" customHeight="1">
      <c r="A53" s="43" t="s">
        <v>168</v>
      </c>
      <c r="B53" s="44">
        <v>5516557554</v>
      </c>
      <c r="C53" s="45"/>
      <c r="D53" s="45"/>
      <c r="E53" s="45"/>
    </row>
    <row r="54" spans="1:5" ht="17.100000000000001" customHeight="1">
      <c r="A54" s="43" t="s">
        <v>169</v>
      </c>
      <c r="B54" s="44">
        <v>1320310437</v>
      </c>
      <c r="C54" s="45"/>
      <c r="D54" s="45"/>
      <c r="E54" s="45"/>
    </row>
    <row r="55" spans="1:5" ht="17.100000000000001" customHeight="1">
      <c r="A55" s="43" t="s">
        <v>170</v>
      </c>
      <c r="B55" s="44">
        <v>109279089</v>
      </c>
      <c r="C55" s="45"/>
      <c r="D55" s="45"/>
      <c r="E55" s="45"/>
    </row>
    <row r="56" spans="1:5" ht="17.100000000000001" customHeight="1">
      <c r="A56" s="43" t="s">
        <v>171</v>
      </c>
      <c r="B56" s="44">
        <v>125377129</v>
      </c>
      <c r="C56" s="45"/>
      <c r="D56" s="45"/>
      <c r="E56" s="45"/>
    </row>
    <row r="57" spans="1:5" ht="17.100000000000001" customHeight="1">
      <c r="A57" s="43" t="s">
        <v>172</v>
      </c>
      <c r="B57" s="44">
        <v>3974925998</v>
      </c>
      <c r="C57" s="45"/>
      <c r="D57" s="45"/>
      <c r="E57" s="45"/>
    </row>
    <row r="58" spans="1:5" ht="17.100000000000001" customHeight="1">
      <c r="A58" s="43" t="s">
        <v>173</v>
      </c>
      <c r="B58" s="44">
        <v>3963810428</v>
      </c>
      <c r="C58" s="45"/>
      <c r="D58" s="45"/>
      <c r="E58" s="45"/>
    </row>
    <row r="59" spans="1:5" ht="17.100000000000001" customHeight="1">
      <c r="A59" s="43" t="s">
        <v>174</v>
      </c>
      <c r="B59" s="44">
        <v>11115570</v>
      </c>
      <c r="C59" s="45"/>
      <c r="D59" s="45"/>
      <c r="E59" s="45"/>
    </row>
    <row r="60" spans="1:5" ht="17.100000000000001" customHeight="1">
      <c r="A60" s="43" t="s">
        <v>175</v>
      </c>
      <c r="B60" s="44" t="s">
        <v>24</v>
      </c>
      <c r="C60" s="45"/>
      <c r="D60" s="45"/>
      <c r="E60" s="45"/>
    </row>
    <row r="61" spans="1:5" ht="17.100000000000001" customHeight="1">
      <c r="A61" s="43" t="s">
        <v>128</v>
      </c>
      <c r="B61" s="44" t="s">
        <v>24</v>
      </c>
      <c r="C61" s="45"/>
      <c r="D61" s="45"/>
      <c r="E61" s="45"/>
    </row>
    <row r="62" spans="1:5" ht="17.100000000000001" customHeight="1">
      <c r="A62" s="43" t="s">
        <v>176</v>
      </c>
      <c r="B62" s="44">
        <v>-13335099</v>
      </c>
      <c r="C62" s="45"/>
      <c r="D62" s="45"/>
      <c r="E62" s="45"/>
    </row>
    <row r="63" spans="1:5" ht="17.100000000000001" customHeight="1">
      <c r="A63" s="43" t="s">
        <v>430</v>
      </c>
      <c r="B63" s="44" t="s">
        <v>24</v>
      </c>
      <c r="C63" s="45"/>
      <c r="D63" s="40" t="s">
        <v>177</v>
      </c>
      <c r="E63" s="41">
        <v>55267695534</v>
      </c>
    </row>
    <row r="64" spans="1:5" ht="17.100000000000001" customHeight="1">
      <c r="A64" s="40" t="s">
        <v>178</v>
      </c>
      <c r="B64" s="41">
        <v>76212707076</v>
      </c>
      <c r="C64" s="42"/>
      <c r="D64" s="40" t="s">
        <v>179</v>
      </c>
      <c r="E64" s="41">
        <v>76212707076</v>
      </c>
    </row>
    <row r="65" spans="1:5" ht="17.100000000000001" customHeight="1">
      <c r="A65" s="12"/>
      <c r="B65" s="12"/>
      <c r="C65" s="12"/>
      <c r="D65" s="12"/>
      <c r="E65" s="12"/>
    </row>
    <row r="66" spans="1:5">
      <c r="A66" s="3"/>
    </row>
    <row r="67" spans="1:5">
      <c r="A67" s="3"/>
    </row>
    <row r="68" spans="1:5">
      <c r="A68" s="3"/>
    </row>
  </sheetData>
  <mergeCells count="2">
    <mergeCell ref="A2:E2"/>
    <mergeCell ref="A3:E3"/>
  </mergeCells>
  <phoneticPr fontId="5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tabColor theme="9" tint="0.79998168889431442"/>
    <pageSetUpPr fitToPage="1"/>
  </sheetPr>
  <dimension ref="A1:E46"/>
  <sheetViews>
    <sheetView workbookViewId="0">
      <selection sqref="A1:XFD1048576"/>
    </sheetView>
  </sheetViews>
  <sheetFormatPr defaultColWidth="8.875" defaultRowHeight="11.25"/>
  <cols>
    <col min="1" max="1" width="42.875" style="39" customWidth="1"/>
    <col min="2" max="3" width="8.875" style="39" hidden="1" customWidth="1"/>
    <col min="4" max="4" width="10.875" style="39" customWidth="1"/>
    <col min="5" max="5" width="15.875" style="39" customWidth="1"/>
    <col min="6" max="7" width="30.875" style="39" customWidth="1"/>
    <col min="8" max="16384" width="8.875" style="39"/>
  </cols>
  <sheetData>
    <row r="1" spans="1:5" ht="17.100000000000001" customHeight="1">
      <c r="E1" s="10" t="s">
        <v>180</v>
      </c>
    </row>
    <row r="2" spans="1:5" ht="21">
      <c r="A2" s="115" t="s">
        <v>442</v>
      </c>
      <c r="B2" s="116"/>
      <c r="C2" s="116"/>
      <c r="D2" s="116"/>
      <c r="E2" s="116"/>
    </row>
    <row r="3" spans="1:5" ht="13.5">
      <c r="A3" s="117" t="s">
        <v>498</v>
      </c>
      <c r="B3" s="116"/>
      <c r="C3" s="116"/>
      <c r="D3" s="116"/>
      <c r="E3" s="116"/>
    </row>
    <row r="4" spans="1:5" ht="13.5">
      <c r="A4" s="117" t="s">
        <v>499</v>
      </c>
      <c r="B4" s="116"/>
      <c r="C4" s="116"/>
      <c r="D4" s="116"/>
      <c r="E4" s="116"/>
    </row>
    <row r="5" spans="1:5" ht="13.5">
      <c r="A5" s="25" t="s">
        <v>381</v>
      </c>
    </row>
    <row r="6" spans="1:5" ht="17.100000000000001" customHeight="1">
      <c r="A6" s="25" t="s">
        <v>330</v>
      </c>
      <c r="E6" s="11" t="s">
        <v>115</v>
      </c>
    </row>
    <row r="7" spans="1:5" ht="27" customHeight="1">
      <c r="A7" s="121" t="s">
        <v>424</v>
      </c>
      <c r="B7" s="121"/>
      <c r="C7" s="121"/>
      <c r="D7" s="121" t="s">
        <v>100</v>
      </c>
      <c r="E7" s="121"/>
    </row>
    <row r="8" spans="1:5" ht="17.100000000000001" customHeight="1">
      <c r="A8" s="118" t="s">
        <v>181</v>
      </c>
      <c r="B8" s="118"/>
      <c r="C8" s="118"/>
      <c r="D8" s="119">
        <v>22760461168</v>
      </c>
      <c r="E8" s="120"/>
    </row>
    <row r="9" spans="1:5" ht="17.100000000000001" customHeight="1">
      <c r="A9" s="118" t="s">
        <v>182</v>
      </c>
      <c r="B9" s="118"/>
      <c r="C9" s="118"/>
      <c r="D9" s="119">
        <v>10530218596</v>
      </c>
      <c r="E9" s="120"/>
    </row>
    <row r="10" spans="1:5" ht="17.100000000000001" customHeight="1">
      <c r="A10" s="118" t="s">
        <v>183</v>
      </c>
      <c r="B10" s="118"/>
      <c r="C10" s="118"/>
      <c r="D10" s="119">
        <v>3830992001</v>
      </c>
      <c r="E10" s="120"/>
    </row>
    <row r="11" spans="1:5" ht="17.100000000000001" customHeight="1">
      <c r="A11" s="118" t="s">
        <v>184</v>
      </c>
      <c r="B11" s="118"/>
      <c r="C11" s="118"/>
      <c r="D11" s="119">
        <v>2993036027</v>
      </c>
      <c r="E11" s="120"/>
    </row>
    <row r="12" spans="1:5" ht="17.100000000000001" customHeight="1">
      <c r="A12" s="118" t="s">
        <v>185</v>
      </c>
      <c r="B12" s="118"/>
      <c r="C12" s="118"/>
      <c r="D12" s="119">
        <v>268345073</v>
      </c>
      <c r="E12" s="120"/>
    </row>
    <row r="13" spans="1:5" ht="17.100000000000001" customHeight="1">
      <c r="A13" s="118" t="s">
        <v>186</v>
      </c>
      <c r="B13" s="118"/>
      <c r="C13" s="118"/>
      <c r="D13" s="119">
        <v>213970454</v>
      </c>
      <c r="E13" s="120"/>
    </row>
    <row r="14" spans="1:5" ht="17.100000000000001" customHeight="1">
      <c r="A14" s="118" t="s">
        <v>145</v>
      </c>
      <c r="B14" s="118"/>
      <c r="C14" s="118"/>
      <c r="D14" s="119">
        <v>355640447</v>
      </c>
      <c r="E14" s="120"/>
    </row>
    <row r="15" spans="1:5" ht="17.100000000000001" customHeight="1">
      <c r="A15" s="118" t="s">
        <v>187</v>
      </c>
      <c r="B15" s="118"/>
      <c r="C15" s="118"/>
      <c r="D15" s="119">
        <v>6508921986</v>
      </c>
      <c r="E15" s="120"/>
    </row>
    <row r="16" spans="1:5" ht="17.100000000000001" customHeight="1">
      <c r="A16" s="118" t="s">
        <v>188</v>
      </c>
      <c r="B16" s="118"/>
      <c r="C16" s="118"/>
      <c r="D16" s="119">
        <v>3393207671</v>
      </c>
      <c r="E16" s="120"/>
    </row>
    <row r="17" spans="1:5" ht="17.100000000000001" customHeight="1">
      <c r="A17" s="118" t="s">
        <v>189</v>
      </c>
      <c r="B17" s="118"/>
      <c r="C17" s="118"/>
      <c r="D17" s="119">
        <v>261452961</v>
      </c>
      <c r="E17" s="120"/>
    </row>
    <row r="18" spans="1:5" ht="17.100000000000001" customHeight="1">
      <c r="A18" s="118" t="s">
        <v>190</v>
      </c>
      <c r="B18" s="118"/>
      <c r="C18" s="118"/>
      <c r="D18" s="119">
        <v>2854261354</v>
      </c>
      <c r="E18" s="120"/>
    </row>
    <row r="19" spans="1:5" ht="17.100000000000001" customHeight="1">
      <c r="A19" s="118" t="s">
        <v>145</v>
      </c>
      <c r="B19" s="118"/>
      <c r="C19" s="118"/>
      <c r="D19" s="119" t="s">
        <v>24</v>
      </c>
      <c r="E19" s="120"/>
    </row>
    <row r="20" spans="1:5" ht="17.100000000000001" customHeight="1">
      <c r="A20" s="118" t="s">
        <v>191</v>
      </c>
      <c r="B20" s="118"/>
      <c r="C20" s="118"/>
      <c r="D20" s="119">
        <v>190304609</v>
      </c>
      <c r="E20" s="120"/>
    </row>
    <row r="21" spans="1:5" ht="17.100000000000001" customHeight="1">
      <c r="A21" s="118" t="s">
        <v>192</v>
      </c>
      <c r="B21" s="118"/>
      <c r="C21" s="118"/>
      <c r="D21" s="119">
        <v>32944665</v>
      </c>
      <c r="E21" s="120"/>
    </row>
    <row r="22" spans="1:5" ht="17.100000000000001" customHeight="1">
      <c r="A22" s="118" t="s">
        <v>193</v>
      </c>
      <c r="B22" s="118"/>
      <c r="C22" s="118"/>
      <c r="D22" s="119">
        <v>25627961</v>
      </c>
      <c r="E22" s="120"/>
    </row>
    <row r="23" spans="1:5" ht="17.100000000000001" customHeight="1">
      <c r="A23" s="118" t="s">
        <v>145</v>
      </c>
      <c r="B23" s="118"/>
      <c r="C23" s="118"/>
      <c r="D23" s="119">
        <v>131731983</v>
      </c>
      <c r="E23" s="120"/>
    </row>
    <row r="24" spans="1:5" ht="17.100000000000001" customHeight="1">
      <c r="A24" s="118" t="s">
        <v>194</v>
      </c>
      <c r="B24" s="118"/>
      <c r="C24" s="118"/>
      <c r="D24" s="119">
        <v>12230242572</v>
      </c>
      <c r="E24" s="120"/>
    </row>
    <row r="25" spans="1:5" ht="17.100000000000001" customHeight="1">
      <c r="A25" s="118" t="s">
        <v>195</v>
      </c>
      <c r="B25" s="118"/>
      <c r="C25" s="118"/>
      <c r="D25" s="119">
        <v>5636536244</v>
      </c>
      <c r="E25" s="120"/>
    </row>
    <row r="26" spans="1:5" ht="17.100000000000001" customHeight="1">
      <c r="A26" s="118" t="s">
        <v>196</v>
      </c>
      <c r="B26" s="118"/>
      <c r="C26" s="118"/>
      <c r="D26" s="119">
        <v>4367166893</v>
      </c>
      <c r="E26" s="120"/>
    </row>
    <row r="27" spans="1:5" ht="17.100000000000001" customHeight="1">
      <c r="A27" s="118" t="s">
        <v>197</v>
      </c>
      <c r="B27" s="118"/>
      <c r="C27" s="118"/>
      <c r="D27" s="119">
        <v>2185857868</v>
      </c>
      <c r="E27" s="120"/>
    </row>
    <row r="28" spans="1:5" ht="17.100000000000001" customHeight="1">
      <c r="A28" s="118" t="s">
        <v>157</v>
      </c>
      <c r="B28" s="118"/>
      <c r="C28" s="118"/>
      <c r="D28" s="119">
        <v>40681567</v>
      </c>
      <c r="E28" s="120"/>
    </row>
    <row r="29" spans="1:5" ht="17.100000000000001" customHeight="1">
      <c r="A29" s="118" t="s">
        <v>198</v>
      </c>
      <c r="B29" s="118"/>
      <c r="C29" s="118"/>
      <c r="D29" s="119">
        <v>730231816</v>
      </c>
      <c r="E29" s="120"/>
    </row>
    <row r="30" spans="1:5" ht="17.100000000000001" customHeight="1">
      <c r="A30" s="118" t="s">
        <v>199</v>
      </c>
      <c r="B30" s="118"/>
      <c r="C30" s="118"/>
      <c r="D30" s="119">
        <v>288324221</v>
      </c>
      <c r="E30" s="120"/>
    </row>
    <row r="31" spans="1:5" ht="17.100000000000001" customHeight="1">
      <c r="A31" s="118" t="s">
        <v>128</v>
      </c>
      <c r="B31" s="118"/>
      <c r="C31" s="118"/>
      <c r="D31" s="119">
        <v>441907595</v>
      </c>
      <c r="E31" s="120"/>
    </row>
    <row r="32" spans="1:5" ht="17.100000000000001" customHeight="1">
      <c r="A32" s="122" t="s">
        <v>200</v>
      </c>
      <c r="B32" s="122"/>
      <c r="C32" s="122"/>
      <c r="D32" s="123">
        <v>22030229352</v>
      </c>
      <c r="E32" s="124"/>
    </row>
    <row r="33" spans="1:5" ht="17.100000000000001" customHeight="1">
      <c r="A33" s="118" t="s">
        <v>201</v>
      </c>
      <c r="B33" s="118"/>
      <c r="C33" s="118"/>
      <c r="D33" s="119">
        <v>193783828</v>
      </c>
      <c r="E33" s="120"/>
    </row>
    <row r="34" spans="1:5" ht="17.100000000000001" customHeight="1">
      <c r="A34" s="118" t="s">
        <v>202</v>
      </c>
      <c r="B34" s="118"/>
      <c r="C34" s="118"/>
      <c r="D34" s="119" t="s">
        <v>24</v>
      </c>
      <c r="E34" s="120"/>
    </row>
    <row r="35" spans="1:5" ht="17.100000000000001" customHeight="1">
      <c r="A35" s="118" t="s">
        <v>203</v>
      </c>
      <c r="B35" s="118"/>
      <c r="C35" s="118"/>
      <c r="D35" s="119">
        <v>10391828</v>
      </c>
      <c r="E35" s="120"/>
    </row>
    <row r="36" spans="1:5" ht="17.100000000000001" customHeight="1">
      <c r="A36" s="118" t="s">
        <v>204</v>
      </c>
      <c r="B36" s="118"/>
      <c r="C36" s="118"/>
      <c r="D36" s="119">
        <v>183392000</v>
      </c>
      <c r="E36" s="120"/>
    </row>
    <row r="37" spans="1:5" ht="17.100000000000001" customHeight="1">
      <c r="A37" s="118" t="s">
        <v>205</v>
      </c>
      <c r="B37" s="118"/>
      <c r="C37" s="118"/>
      <c r="D37" s="119" t="s">
        <v>24</v>
      </c>
      <c r="E37" s="120"/>
    </row>
    <row r="38" spans="1:5" ht="17.100000000000001" customHeight="1">
      <c r="A38" s="118" t="s">
        <v>128</v>
      </c>
      <c r="B38" s="118"/>
      <c r="C38" s="118"/>
      <c r="D38" s="119" t="s">
        <v>24</v>
      </c>
      <c r="E38" s="120"/>
    </row>
    <row r="39" spans="1:5" ht="17.100000000000001" customHeight="1">
      <c r="A39" s="118" t="s">
        <v>206</v>
      </c>
      <c r="B39" s="118"/>
      <c r="C39" s="118"/>
      <c r="D39" s="119">
        <v>1273097</v>
      </c>
      <c r="E39" s="120"/>
    </row>
    <row r="40" spans="1:5" ht="17.100000000000001" customHeight="1">
      <c r="A40" s="118" t="s">
        <v>207</v>
      </c>
      <c r="B40" s="118"/>
      <c r="C40" s="118"/>
      <c r="D40" s="119">
        <v>1273097</v>
      </c>
      <c r="E40" s="120"/>
    </row>
    <row r="41" spans="1:5" ht="17.100000000000001" customHeight="1">
      <c r="A41" s="118" t="s">
        <v>128</v>
      </c>
      <c r="B41" s="118"/>
      <c r="C41" s="118"/>
      <c r="D41" s="119" t="s">
        <v>24</v>
      </c>
      <c r="E41" s="120"/>
    </row>
    <row r="42" spans="1:5" ht="17.100000000000001" customHeight="1">
      <c r="A42" s="122" t="s">
        <v>208</v>
      </c>
      <c r="B42" s="122"/>
      <c r="C42" s="122"/>
      <c r="D42" s="123">
        <v>22222740083</v>
      </c>
      <c r="E42" s="124"/>
    </row>
    <row r="43" spans="1:5" ht="17.100000000000001" customHeight="1">
      <c r="A43" s="12"/>
      <c r="B43" s="12"/>
      <c r="C43" s="12"/>
      <c r="D43" s="12"/>
      <c r="E43" s="12"/>
    </row>
    <row r="44" spans="1:5">
      <c r="A44" s="3"/>
    </row>
    <row r="45" spans="1:5">
      <c r="A45" s="3"/>
    </row>
    <row r="46" spans="1:5">
      <c r="A46" s="3"/>
    </row>
  </sheetData>
  <mergeCells count="75">
    <mergeCell ref="A42:C42"/>
    <mergeCell ref="D42:E42"/>
    <mergeCell ref="A39:C39"/>
    <mergeCell ref="D39:E39"/>
    <mergeCell ref="A40:C40"/>
    <mergeCell ref="D40:E40"/>
    <mergeCell ref="A41:C41"/>
    <mergeCell ref="D41:E41"/>
    <mergeCell ref="A36:C36"/>
    <mergeCell ref="D36:E36"/>
    <mergeCell ref="A37:C37"/>
    <mergeCell ref="D37:E37"/>
    <mergeCell ref="A38:C38"/>
    <mergeCell ref="D38:E38"/>
    <mergeCell ref="A33:C33"/>
    <mergeCell ref="D33:E33"/>
    <mergeCell ref="A34:C34"/>
    <mergeCell ref="D34:E34"/>
    <mergeCell ref="A35:C35"/>
    <mergeCell ref="D35:E35"/>
    <mergeCell ref="A30:C30"/>
    <mergeCell ref="D30:E30"/>
    <mergeCell ref="A31:C31"/>
    <mergeCell ref="D31:E31"/>
    <mergeCell ref="A32:C32"/>
    <mergeCell ref="D32:E32"/>
    <mergeCell ref="A27:C27"/>
    <mergeCell ref="D27:E27"/>
    <mergeCell ref="A28:C28"/>
    <mergeCell ref="D28:E28"/>
    <mergeCell ref="A29:C29"/>
    <mergeCell ref="D29:E29"/>
    <mergeCell ref="A24:C24"/>
    <mergeCell ref="D24:E24"/>
    <mergeCell ref="A25:C25"/>
    <mergeCell ref="D25:E25"/>
    <mergeCell ref="A26:C26"/>
    <mergeCell ref="D26:E26"/>
    <mergeCell ref="A21:C21"/>
    <mergeCell ref="D21:E21"/>
    <mergeCell ref="A22:C22"/>
    <mergeCell ref="D22:E22"/>
    <mergeCell ref="A23:C23"/>
    <mergeCell ref="D23:E23"/>
    <mergeCell ref="A18:C18"/>
    <mergeCell ref="D18:E18"/>
    <mergeCell ref="A19:C19"/>
    <mergeCell ref="D19:E19"/>
    <mergeCell ref="A20:C20"/>
    <mergeCell ref="D20:E20"/>
    <mergeCell ref="A15:C15"/>
    <mergeCell ref="D15:E15"/>
    <mergeCell ref="A16:C16"/>
    <mergeCell ref="D16:E16"/>
    <mergeCell ref="A17:C17"/>
    <mergeCell ref="D17:E17"/>
    <mergeCell ref="A12:C12"/>
    <mergeCell ref="D12:E12"/>
    <mergeCell ref="A13:C13"/>
    <mergeCell ref="D13:E13"/>
    <mergeCell ref="A14:C14"/>
    <mergeCell ref="D14:E14"/>
    <mergeCell ref="A9:C9"/>
    <mergeCell ref="D9:E9"/>
    <mergeCell ref="A10:C10"/>
    <mergeCell ref="D10:E10"/>
    <mergeCell ref="A11:C11"/>
    <mergeCell ref="D11:E11"/>
    <mergeCell ref="A8:C8"/>
    <mergeCell ref="D8:E8"/>
    <mergeCell ref="A2:E2"/>
    <mergeCell ref="A3:E3"/>
    <mergeCell ref="A4:E4"/>
    <mergeCell ref="A7:C7"/>
    <mergeCell ref="D7:E7"/>
  </mergeCells>
  <phoneticPr fontId="5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tabColor theme="9" tint="0.79998168889431442"/>
    <pageSetUpPr fitToPage="1"/>
  </sheetPr>
  <dimension ref="A1:E31"/>
  <sheetViews>
    <sheetView workbookViewId="0">
      <selection sqref="A1:XFD1048576"/>
    </sheetView>
  </sheetViews>
  <sheetFormatPr defaultColWidth="8.875" defaultRowHeight="11.25"/>
  <cols>
    <col min="1" max="1" width="30.875" style="39" customWidth="1"/>
    <col min="2" max="7" width="18.875" style="39" customWidth="1"/>
    <col min="8" max="16384" width="8.875" style="39"/>
  </cols>
  <sheetData>
    <row r="1" spans="1:5" ht="17.100000000000001" customHeight="1">
      <c r="E1" s="10" t="s">
        <v>209</v>
      </c>
    </row>
    <row r="2" spans="1:5" ht="21">
      <c r="A2" s="115" t="s">
        <v>435</v>
      </c>
      <c r="B2" s="116"/>
      <c r="C2" s="116"/>
      <c r="D2" s="116"/>
      <c r="E2" s="116"/>
    </row>
    <row r="3" spans="1:5" ht="13.5">
      <c r="A3" s="117" t="s">
        <v>498</v>
      </c>
      <c r="B3" s="116"/>
      <c r="C3" s="116"/>
      <c r="D3" s="116"/>
      <c r="E3" s="116"/>
    </row>
    <row r="4" spans="1:5" ht="13.5">
      <c r="A4" s="117" t="s">
        <v>499</v>
      </c>
      <c r="B4" s="116"/>
      <c r="C4" s="116"/>
      <c r="D4" s="116"/>
      <c r="E4" s="116"/>
    </row>
    <row r="5" spans="1:5" ht="13.5">
      <c r="A5" s="25" t="s">
        <v>381</v>
      </c>
    </row>
    <row r="6" spans="1:5" ht="17.100000000000001" customHeight="1">
      <c r="A6" s="25" t="s">
        <v>330</v>
      </c>
      <c r="E6" s="11" t="s">
        <v>115</v>
      </c>
    </row>
    <row r="7" spans="1:5" ht="13.5">
      <c r="A7" s="125" t="s">
        <v>424</v>
      </c>
      <c r="B7" s="125" t="s">
        <v>10</v>
      </c>
      <c r="C7" s="126"/>
      <c r="D7" s="126"/>
      <c r="E7" s="127"/>
    </row>
    <row r="8" spans="1:5" ht="27" customHeight="1">
      <c r="A8" s="121"/>
      <c r="B8" s="121"/>
      <c r="C8" s="28" t="s">
        <v>436</v>
      </c>
      <c r="D8" s="28" t="s">
        <v>437</v>
      </c>
      <c r="E8" s="46" t="s">
        <v>438</v>
      </c>
    </row>
    <row r="9" spans="1:5" ht="17.100000000000001" customHeight="1">
      <c r="A9" s="40" t="s">
        <v>210</v>
      </c>
      <c r="B9" s="41">
        <v>55499171989</v>
      </c>
      <c r="C9" s="41">
        <v>74583707258</v>
      </c>
      <c r="D9" s="41">
        <v>-19084535269</v>
      </c>
      <c r="E9" s="41" t="s">
        <v>24</v>
      </c>
    </row>
    <row r="10" spans="1:5" ht="17.100000000000001" customHeight="1">
      <c r="A10" s="43" t="s">
        <v>211</v>
      </c>
      <c r="B10" s="44">
        <v>-22222740083</v>
      </c>
      <c r="C10" s="45"/>
      <c r="D10" s="44">
        <v>-22222740083</v>
      </c>
      <c r="E10" s="44" t="s">
        <v>24</v>
      </c>
    </row>
    <row r="11" spans="1:5" ht="17.100000000000001" customHeight="1">
      <c r="A11" s="43" t="s">
        <v>212</v>
      </c>
      <c r="B11" s="44">
        <v>21929678516</v>
      </c>
      <c r="C11" s="45"/>
      <c r="D11" s="44">
        <v>21929678516</v>
      </c>
      <c r="E11" s="44" t="s">
        <v>24</v>
      </c>
    </row>
    <row r="12" spans="1:5" ht="17.100000000000001" customHeight="1">
      <c r="A12" s="43" t="s">
        <v>213</v>
      </c>
      <c r="B12" s="44">
        <v>14435309580</v>
      </c>
      <c r="C12" s="45"/>
      <c r="D12" s="44">
        <v>14435309580</v>
      </c>
      <c r="E12" s="44" t="s">
        <v>24</v>
      </c>
    </row>
    <row r="13" spans="1:5" ht="17.100000000000001" customHeight="1">
      <c r="A13" s="43" t="s">
        <v>214</v>
      </c>
      <c r="B13" s="44">
        <v>7494368936</v>
      </c>
      <c r="C13" s="45"/>
      <c r="D13" s="44">
        <v>7494368936</v>
      </c>
      <c r="E13" s="44" t="s">
        <v>24</v>
      </c>
    </row>
    <row r="14" spans="1:5" ht="17.100000000000001" customHeight="1">
      <c r="A14" s="40" t="s">
        <v>215</v>
      </c>
      <c r="B14" s="41">
        <v>-293061567</v>
      </c>
      <c r="C14" s="42"/>
      <c r="D14" s="41">
        <v>-293061567</v>
      </c>
      <c r="E14" s="41" t="s">
        <v>24</v>
      </c>
    </row>
    <row r="15" spans="1:5" ht="17.100000000000001" customHeight="1">
      <c r="A15" s="43" t="s">
        <v>216</v>
      </c>
      <c r="B15" s="45"/>
      <c r="C15" s="44">
        <v>151160279</v>
      </c>
      <c r="D15" s="44">
        <v>-151160279</v>
      </c>
      <c r="E15" s="45"/>
    </row>
    <row r="16" spans="1:5" ht="17.100000000000001" customHeight="1">
      <c r="A16" s="43" t="s">
        <v>217</v>
      </c>
      <c r="B16" s="45"/>
      <c r="C16" s="44">
        <v>1038781501</v>
      </c>
      <c r="D16" s="44">
        <v>-1038781501</v>
      </c>
      <c r="E16" s="45"/>
    </row>
    <row r="17" spans="1:5" ht="17.100000000000001" customHeight="1">
      <c r="A17" s="43" t="s">
        <v>218</v>
      </c>
      <c r="B17" s="45"/>
      <c r="C17" s="44">
        <v>-2864653185</v>
      </c>
      <c r="D17" s="44">
        <v>2864653185</v>
      </c>
      <c r="E17" s="45"/>
    </row>
    <row r="18" spans="1:5" ht="17.100000000000001" customHeight="1">
      <c r="A18" s="43" t="s">
        <v>219</v>
      </c>
      <c r="B18" s="45"/>
      <c r="C18" s="44">
        <v>2688013440</v>
      </c>
      <c r="D18" s="44">
        <v>-2688013440</v>
      </c>
      <c r="E18" s="45"/>
    </row>
    <row r="19" spans="1:5" ht="17.100000000000001" customHeight="1">
      <c r="A19" s="43" t="s">
        <v>220</v>
      </c>
      <c r="B19" s="45"/>
      <c r="C19" s="44">
        <v>-710981477</v>
      </c>
      <c r="D19" s="44">
        <v>710981477</v>
      </c>
      <c r="E19" s="45"/>
    </row>
    <row r="20" spans="1:5" ht="17.100000000000001" customHeight="1">
      <c r="A20" s="43" t="s">
        <v>221</v>
      </c>
      <c r="B20" s="44" t="s">
        <v>24</v>
      </c>
      <c r="C20" s="44" t="s">
        <v>24</v>
      </c>
      <c r="D20" s="45"/>
      <c r="E20" s="45"/>
    </row>
    <row r="21" spans="1:5" ht="17.100000000000001" customHeight="1">
      <c r="A21" s="43" t="s">
        <v>222</v>
      </c>
      <c r="B21" s="44">
        <v>61585112</v>
      </c>
      <c r="C21" s="44">
        <v>61585112</v>
      </c>
      <c r="D21" s="45"/>
      <c r="E21" s="45"/>
    </row>
    <row r="22" spans="1:5" ht="17.100000000000001" customHeight="1">
      <c r="A22" s="43" t="s">
        <v>439</v>
      </c>
      <c r="B22" s="45"/>
      <c r="C22" s="45"/>
      <c r="D22" s="44" t="s">
        <v>24</v>
      </c>
      <c r="E22" s="44" t="s">
        <v>24</v>
      </c>
    </row>
    <row r="23" spans="1:5" ht="17.100000000000001" customHeight="1">
      <c r="A23" s="43" t="s">
        <v>440</v>
      </c>
      <c r="B23" s="45"/>
      <c r="C23" s="45"/>
      <c r="D23" s="44" t="s">
        <v>24</v>
      </c>
      <c r="E23" s="44" t="s">
        <v>24</v>
      </c>
    </row>
    <row r="24" spans="1:5" ht="17.100000000000001" customHeight="1">
      <c r="A24" s="43" t="s">
        <v>441</v>
      </c>
      <c r="B24" s="44" t="s">
        <v>24</v>
      </c>
      <c r="C24" s="44" t="s">
        <v>24</v>
      </c>
      <c r="D24" s="44" t="s">
        <v>24</v>
      </c>
      <c r="E24" s="44" t="s">
        <v>24</v>
      </c>
    </row>
    <row r="25" spans="1:5" ht="17.100000000000001" customHeight="1">
      <c r="A25" s="43" t="s">
        <v>223</v>
      </c>
      <c r="B25" s="44" t="s">
        <v>24</v>
      </c>
      <c r="C25" s="44" t="s">
        <v>24</v>
      </c>
      <c r="D25" s="44" t="s">
        <v>24</v>
      </c>
      <c r="E25" s="45"/>
    </row>
    <row r="26" spans="1:5" ht="17.100000000000001" customHeight="1">
      <c r="A26" s="40" t="s">
        <v>224</v>
      </c>
      <c r="B26" s="41">
        <v>-231476455</v>
      </c>
      <c r="C26" s="41">
        <v>212745391</v>
      </c>
      <c r="D26" s="41">
        <v>-444221846</v>
      </c>
      <c r="E26" s="41" t="s">
        <v>24</v>
      </c>
    </row>
    <row r="27" spans="1:5" ht="17.100000000000001" customHeight="1">
      <c r="A27" s="40" t="s">
        <v>225</v>
      </c>
      <c r="B27" s="41">
        <v>55267695534</v>
      </c>
      <c r="C27" s="41">
        <v>74796452649</v>
      </c>
      <c r="D27" s="41">
        <v>-19528757115</v>
      </c>
      <c r="E27" s="41" t="s">
        <v>24</v>
      </c>
    </row>
    <row r="28" spans="1:5" ht="17.100000000000001" customHeight="1">
      <c r="A28" s="12"/>
      <c r="B28" s="12"/>
      <c r="C28" s="12"/>
      <c r="D28" s="12"/>
      <c r="E28" s="12"/>
    </row>
    <row r="29" spans="1:5">
      <c r="A29" s="3"/>
    </row>
    <row r="30" spans="1:5">
      <c r="A30" s="3"/>
    </row>
    <row r="31" spans="1:5">
      <c r="A31" s="3"/>
    </row>
  </sheetData>
  <mergeCells count="6">
    <mergeCell ref="A2:E2"/>
    <mergeCell ref="A3:E3"/>
    <mergeCell ref="A4:E4"/>
    <mergeCell ref="A7:A8"/>
    <mergeCell ref="B7:B8"/>
    <mergeCell ref="C7:E7"/>
  </mergeCells>
  <phoneticPr fontId="5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23"/>
  <sheetViews>
    <sheetView workbookViewId="0">
      <selection sqref="A1:J1"/>
    </sheetView>
  </sheetViews>
  <sheetFormatPr defaultColWidth="8.875" defaultRowHeight="15.75"/>
  <cols>
    <col min="1" max="1" width="26.625" style="13" customWidth="1"/>
    <col min="2" max="10" width="13.625" style="13" customWidth="1"/>
    <col min="11" max="12" width="15.875" style="13" customWidth="1"/>
    <col min="13" max="16384" width="8.875" style="13"/>
  </cols>
  <sheetData>
    <row r="1" spans="1:10" ht="30">
      <c r="A1" s="82" t="s">
        <v>348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ht="18.75">
      <c r="A2" s="14" t="s">
        <v>381</v>
      </c>
      <c r="B2" s="14"/>
      <c r="C2" s="14"/>
      <c r="D2" s="14"/>
      <c r="E2" s="14"/>
      <c r="F2" s="14"/>
      <c r="G2" s="14"/>
      <c r="H2" s="14"/>
      <c r="I2" s="14"/>
      <c r="J2" s="15" t="s">
        <v>449</v>
      </c>
    </row>
    <row r="3" spans="1:10" ht="18.75">
      <c r="A3" s="14" t="s">
        <v>330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18.75">
      <c r="A4" s="14"/>
      <c r="B4" s="14"/>
      <c r="C4" s="14"/>
      <c r="D4" s="14"/>
      <c r="E4" s="14"/>
      <c r="F4" s="14"/>
      <c r="G4" s="14"/>
      <c r="H4" s="14"/>
      <c r="I4" s="14"/>
      <c r="J4" s="15" t="s">
        <v>115</v>
      </c>
    </row>
    <row r="5" spans="1:10" ht="31.5">
      <c r="A5" s="16" t="s">
        <v>85</v>
      </c>
      <c r="B5" s="17" t="s">
        <v>349</v>
      </c>
      <c r="C5" s="16" t="s">
        <v>350</v>
      </c>
      <c r="D5" s="16" t="s">
        <v>351</v>
      </c>
      <c r="E5" s="16" t="s">
        <v>352</v>
      </c>
      <c r="F5" s="16" t="s">
        <v>353</v>
      </c>
      <c r="G5" s="16" t="s">
        <v>354</v>
      </c>
      <c r="H5" s="16" t="s">
        <v>355</v>
      </c>
      <c r="I5" s="16" t="s">
        <v>30</v>
      </c>
      <c r="J5" s="16" t="s">
        <v>10</v>
      </c>
    </row>
    <row r="6" spans="1:10">
      <c r="A6" s="18" t="s">
        <v>337</v>
      </c>
      <c r="B6" s="47">
        <v>8188070830</v>
      </c>
      <c r="C6" s="47">
        <v>16407465232</v>
      </c>
      <c r="D6" s="47">
        <v>1195016474</v>
      </c>
      <c r="E6" s="47">
        <v>2157263279</v>
      </c>
      <c r="F6" s="47">
        <v>224756164</v>
      </c>
      <c r="G6" s="47">
        <v>1076760845</v>
      </c>
      <c r="H6" s="47">
        <v>5189908121</v>
      </c>
      <c r="I6" s="47" t="s">
        <v>24</v>
      </c>
      <c r="J6" s="47">
        <v>34439240945</v>
      </c>
    </row>
    <row r="7" spans="1:10">
      <c r="A7" s="18" t="s">
        <v>338</v>
      </c>
      <c r="B7" s="47">
        <v>4980382164</v>
      </c>
      <c r="C7" s="47">
        <v>7824449935</v>
      </c>
      <c r="D7" s="47">
        <v>870283409</v>
      </c>
      <c r="E7" s="47">
        <v>1054173175</v>
      </c>
      <c r="F7" s="47">
        <v>57211885</v>
      </c>
      <c r="G7" s="47">
        <v>301454874</v>
      </c>
      <c r="H7" s="47">
        <v>2056464426</v>
      </c>
      <c r="I7" s="47" t="s">
        <v>24</v>
      </c>
      <c r="J7" s="47">
        <v>17144419868</v>
      </c>
    </row>
    <row r="8" spans="1:10">
      <c r="A8" s="18" t="s">
        <v>339</v>
      </c>
      <c r="B8" s="47" t="s">
        <v>24</v>
      </c>
      <c r="C8" s="47" t="s">
        <v>24</v>
      </c>
      <c r="D8" s="47" t="s">
        <v>24</v>
      </c>
      <c r="E8" s="47" t="s">
        <v>24</v>
      </c>
      <c r="F8" s="47" t="s">
        <v>24</v>
      </c>
      <c r="G8" s="47" t="s">
        <v>24</v>
      </c>
      <c r="H8" s="47" t="s">
        <v>24</v>
      </c>
      <c r="I8" s="47" t="s">
        <v>24</v>
      </c>
      <c r="J8" s="47" t="s">
        <v>24</v>
      </c>
    </row>
    <row r="9" spans="1:10">
      <c r="A9" s="18" t="s">
        <v>340</v>
      </c>
      <c r="B9" s="47">
        <v>3204543961</v>
      </c>
      <c r="C9" s="47">
        <v>8568041971</v>
      </c>
      <c r="D9" s="47">
        <v>316724438</v>
      </c>
      <c r="E9" s="47">
        <v>1088533144</v>
      </c>
      <c r="F9" s="47">
        <v>167544279</v>
      </c>
      <c r="G9" s="47">
        <v>501581194</v>
      </c>
      <c r="H9" s="47">
        <v>3113268277</v>
      </c>
      <c r="I9" s="47" t="s">
        <v>24</v>
      </c>
      <c r="J9" s="47">
        <v>16960237264</v>
      </c>
    </row>
    <row r="10" spans="1:10">
      <c r="A10" s="18" t="s">
        <v>341</v>
      </c>
      <c r="B10" s="47">
        <v>3</v>
      </c>
      <c r="C10" s="47">
        <v>14973326</v>
      </c>
      <c r="D10" s="47">
        <v>8008627</v>
      </c>
      <c r="E10" s="47">
        <v>14556960</v>
      </c>
      <c r="F10" s="47" t="s">
        <v>24</v>
      </c>
      <c r="G10" s="47">
        <v>273724777</v>
      </c>
      <c r="H10" s="47">
        <v>177418</v>
      </c>
      <c r="I10" s="47" t="s">
        <v>24</v>
      </c>
      <c r="J10" s="47">
        <v>311441111</v>
      </c>
    </row>
    <row r="11" spans="1:10">
      <c r="A11" s="18" t="s">
        <v>342</v>
      </c>
      <c r="B11" s="47" t="s">
        <v>24</v>
      </c>
      <c r="C11" s="47" t="s">
        <v>24</v>
      </c>
      <c r="D11" s="47" t="s">
        <v>24</v>
      </c>
      <c r="E11" s="47" t="s">
        <v>24</v>
      </c>
      <c r="F11" s="47" t="s">
        <v>24</v>
      </c>
      <c r="G11" s="47" t="s">
        <v>24</v>
      </c>
      <c r="H11" s="47" t="s">
        <v>24</v>
      </c>
      <c r="I11" s="47" t="s">
        <v>24</v>
      </c>
      <c r="J11" s="47" t="s">
        <v>24</v>
      </c>
    </row>
    <row r="12" spans="1:10">
      <c r="A12" s="18" t="s">
        <v>343</v>
      </c>
      <c r="B12" s="47" t="s">
        <v>24</v>
      </c>
      <c r="C12" s="47" t="s">
        <v>24</v>
      </c>
      <c r="D12" s="47" t="s">
        <v>24</v>
      </c>
      <c r="E12" s="47" t="s">
        <v>24</v>
      </c>
      <c r="F12" s="47" t="s">
        <v>24</v>
      </c>
      <c r="G12" s="47" t="s">
        <v>24</v>
      </c>
      <c r="H12" s="47" t="s">
        <v>24</v>
      </c>
      <c r="I12" s="47" t="s">
        <v>24</v>
      </c>
      <c r="J12" s="47" t="s">
        <v>24</v>
      </c>
    </row>
    <row r="13" spans="1:10">
      <c r="A13" s="18" t="s">
        <v>344</v>
      </c>
      <c r="B13" s="47" t="s">
        <v>24</v>
      </c>
      <c r="C13" s="47" t="s">
        <v>24</v>
      </c>
      <c r="D13" s="47" t="s">
        <v>24</v>
      </c>
      <c r="E13" s="47" t="s">
        <v>24</v>
      </c>
      <c r="F13" s="47" t="s">
        <v>24</v>
      </c>
      <c r="G13" s="47" t="s">
        <v>24</v>
      </c>
      <c r="H13" s="47" t="s">
        <v>24</v>
      </c>
      <c r="I13" s="47" t="s">
        <v>24</v>
      </c>
      <c r="J13" s="47" t="s">
        <v>24</v>
      </c>
    </row>
    <row r="14" spans="1:10">
      <c r="A14" s="18" t="s">
        <v>60</v>
      </c>
      <c r="B14" s="47" t="s">
        <v>24</v>
      </c>
      <c r="C14" s="47" t="s">
        <v>24</v>
      </c>
      <c r="D14" s="47" t="s">
        <v>24</v>
      </c>
      <c r="E14" s="47" t="s">
        <v>24</v>
      </c>
      <c r="F14" s="47" t="s">
        <v>24</v>
      </c>
      <c r="G14" s="47" t="s">
        <v>24</v>
      </c>
      <c r="H14" s="47" t="s">
        <v>24</v>
      </c>
      <c r="I14" s="47" t="s">
        <v>24</v>
      </c>
      <c r="J14" s="47" t="s">
        <v>24</v>
      </c>
    </row>
    <row r="15" spans="1:10">
      <c r="A15" s="18" t="s">
        <v>345</v>
      </c>
      <c r="B15" s="47">
        <v>3144702</v>
      </c>
      <c r="C15" s="47" t="s">
        <v>24</v>
      </c>
      <c r="D15" s="47" t="s">
        <v>24</v>
      </c>
      <c r="E15" s="47" t="s">
        <v>24</v>
      </c>
      <c r="F15" s="47" t="s">
        <v>24</v>
      </c>
      <c r="G15" s="47" t="s">
        <v>24</v>
      </c>
      <c r="H15" s="47">
        <v>19998000</v>
      </c>
      <c r="I15" s="47" t="s">
        <v>24</v>
      </c>
      <c r="J15" s="47">
        <v>23142702</v>
      </c>
    </row>
    <row r="16" spans="1:10">
      <c r="A16" s="18" t="s">
        <v>346</v>
      </c>
      <c r="B16" s="47">
        <v>31673930233</v>
      </c>
      <c r="C16" s="47" t="s">
        <v>24</v>
      </c>
      <c r="D16" s="47">
        <v>98227047</v>
      </c>
      <c r="E16" s="47">
        <v>283528856</v>
      </c>
      <c r="F16" s="47">
        <v>1436400</v>
      </c>
      <c r="G16" s="47" t="s">
        <v>24</v>
      </c>
      <c r="H16" s="47">
        <v>22704574</v>
      </c>
      <c r="I16" s="47">
        <v>86332608</v>
      </c>
      <c r="J16" s="47">
        <v>32166159718</v>
      </c>
    </row>
    <row r="17" spans="1:10">
      <c r="A17" s="18" t="s">
        <v>338</v>
      </c>
      <c r="B17" s="47">
        <v>4526555982</v>
      </c>
      <c r="C17" s="47" t="s">
        <v>24</v>
      </c>
      <c r="D17" s="47">
        <v>98226994</v>
      </c>
      <c r="E17" s="47">
        <v>57241706</v>
      </c>
      <c r="F17" s="47" t="s">
        <v>24</v>
      </c>
      <c r="G17" s="47" t="s">
        <v>24</v>
      </c>
      <c r="H17" s="47">
        <v>22704574</v>
      </c>
      <c r="I17" s="47">
        <v>137400</v>
      </c>
      <c r="J17" s="47">
        <v>4704866656</v>
      </c>
    </row>
    <row r="18" spans="1:10">
      <c r="A18" s="18" t="s">
        <v>340</v>
      </c>
      <c r="B18" s="47">
        <v>47262455</v>
      </c>
      <c r="C18" s="47" t="s">
        <v>24</v>
      </c>
      <c r="D18" s="47" t="s">
        <v>24</v>
      </c>
      <c r="E18" s="47">
        <v>226287150</v>
      </c>
      <c r="F18" s="47" t="s">
        <v>24</v>
      </c>
      <c r="G18" s="47" t="s">
        <v>24</v>
      </c>
      <c r="H18" s="47" t="s">
        <v>24</v>
      </c>
      <c r="I18" s="47" t="s">
        <v>24</v>
      </c>
      <c r="J18" s="47">
        <v>273549605</v>
      </c>
    </row>
    <row r="19" spans="1:10">
      <c r="A19" s="18" t="s">
        <v>341</v>
      </c>
      <c r="B19" s="47">
        <v>26945886427</v>
      </c>
      <c r="C19" s="47" t="s">
        <v>24</v>
      </c>
      <c r="D19" s="47">
        <v>53</v>
      </c>
      <c r="E19" s="47" t="s">
        <v>24</v>
      </c>
      <c r="F19" s="47">
        <v>1436400</v>
      </c>
      <c r="G19" s="47" t="s">
        <v>24</v>
      </c>
      <c r="H19" s="47" t="s">
        <v>24</v>
      </c>
      <c r="I19" s="47">
        <v>86195208</v>
      </c>
      <c r="J19" s="47">
        <v>27033518088</v>
      </c>
    </row>
    <row r="20" spans="1:10">
      <c r="A20" s="18" t="s">
        <v>60</v>
      </c>
      <c r="B20" s="47" t="s">
        <v>24</v>
      </c>
      <c r="C20" s="47" t="s">
        <v>24</v>
      </c>
      <c r="D20" s="47" t="s">
        <v>24</v>
      </c>
      <c r="E20" s="47" t="s">
        <v>24</v>
      </c>
      <c r="F20" s="47" t="s">
        <v>24</v>
      </c>
      <c r="G20" s="47" t="s">
        <v>24</v>
      </c>
      <c r="H20" s="47" t="s">
        <v>24</v>
      </c>
      <c r="I20" s="47" t="s">
        <v>24</v>
      </c>
      <c r="J20" s="47" t="s">
        <v>24</v>
      </c>
    </row>
    <row r="21" spans="1:10">
      <c r="A21" s="18" t="s">
        <v>345</v>
      </c>
      <c r="B21" s="47">
        <v>154225369</v>
      </c>
      <c r="C21" s="47" t="s">
        <v>24</v>
      </c>
      <c r="D21" s="47" t="s">
        <v>24</v>
      </c>
      <c r="E21" s="47" t="s">
        <v>24</v>
      </c>
      <c r="F21" s="47" t="s">
        <v>24</v>
      </c>
      <c r="G21" s="47" t="s">
        <v>24</v>
      </c>
      <c r="H21" s="47" t="s">
        <v>24</v>
      </c>
      <c r="I21" s="47" t="s">
        <v>24</v>
      </c>
      <c r="J21" s="47">
        <v>154225369</v>
      </c>
    </row>
    <row r="22" spans="1:10">
      <c r="A22" s="18" t="s">
        <v>347</v>
      </c>
      <c r="B22" s="47">
        <v>90003</v>
      </c>
      <c r="C22" s="47">
        <v>382974972</v>
      </c>
      <c r="D22" s="47">
        <v>500006</v>
      </c>
      <c r="E22" s="47">
        <v>10956017</v>
      </c>
      <c r="F22" s="47">
        <v>4</v>
      </c>
      <c r="G22" s="47">
        <v>41205114</v>
      </c>
      <c r="H22" s="47">
        <v>40577398</v>
      </c>
      <c r="I22" s="47" t="s">
        <v>24</v>
      </c>
      <c r="J22" s="47">
        <v>476303514</v>
      </c>
    </row>
    <row r="23" spans="1:10">
      <c r="A23" s="18" t="s">
        <v>10</v>
      </c>
      <c r="B23" s="47">
        <v>39862091066</v>
      </c>
      <c r="C23" s="47">
        <v>16790440204</v>
      </c>
      <c r="D23" s="47">
        <v>1293743527</v>
      </c>
      <c r="E23" s="47">
        <v>2451748152</v>
      </c>
      <c r="F23" s="47">
        <v>226192568</v>
      </c>
      <c r="G23" s="47">
        <v>1117965959</v>
      </c>
      <c r="H23" s="47">
        <v>5253190093</v>
      </c>
      <c r="I23" s="47">
        <v>86332608</v>
      </c>
      <c r="J23" s="47">
        <v>67081704177</v>
      </c>
    </row>
  </sheetData>
  <mergeCells count="1">
    <mergeCell ref="A1:J1"/>
  </mergeCells>
  <phoneticPr fontId="5"/>
  <printOptions horizontalCentered="1"/>
  <pageMargins left="0.59055118110236227" right="0.39370078740157483" top="0.39370078740157483" bottom="0.39370078740157483" header="0.19685039370078741" footer="0.19685039370078741"/>
  <pageSetup paperSize="9" scale="58" orientation="portrait" r:id="rId1"/>
  <headerFooter>
    <oddFooter>&amp;C&amp;9&amp;P/&amp;N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tabColor theme="9" tint="0.79998168889431442"/>
    <pageSetUpPr fitToPage="1"/>
  </sheetPr>
  <dimension ref="A1:E64"/>
  <sheetViews>
    <sheetView workbookViewId="0">
      <selection sqref="A1:XFD1048576"/>
    </sheetView>
  </sheetViews>
  <sheetFormatPr defaultColWidth="8.875" defaultRowHeight="11.25"/>
  <cols>
    <col min="1" max="1" width="42.875" style="39" customWidth="1"/>
    <col min="2" max="3" width="8.875" style="39" hidden="1" customWidth="1"/>
    <col min="4" max="4" width="10.875" style="39" customWidth="1"/>
    <col min="5" max="5" width="15.875" style="39" customWidth="1"/>
    <col min="6" max="7" width="30.875" style="39" customWidth="1"/>
    <col min="8" max="16384" width="8.875" style="39"/>
  </cols>
  <sheetData>
    <row r="1" spans="1:5" ht="17.100000000000001" customHeight="1">
      <c r="E1" s="10" t="s">
        <v>226</v>
      </c>
    </row>
    <row r="2" spans="1:5" ht="21">
      <c r="A2" s="115" t="s">
        <v>431</v>
      </c>
      <c r="B2" s="116"/>
      <c r="C2" s="116"/>
      <c r="D2" s="116"/>
      <c r="E2" s="116"/>
    </row>
    <row r="3" spans="1:5" ht="13.5">
      <c r="A3" s="117" t="s">
        <v>498</v>
      </c>
      <c r="B3" s="116"/>
      <c r="C3" s="116"/>
      <c r="D3" s="116"/>
      <c r="E3" s="116"/>
    </row>
    <row r="4" spans="1:5" ht="13.5">
      <c r="A4" s="117" t="s">
        <v>499</v>
      </c>
      <c r="B4" s="116"/>
      <c r="C4" s="116"/>
      <c r="D4" s="116"/>
      <c r="E4" s="116"/>
    </row>
    <row r="5" spans="1:5" ht="13.5">
      <c r="A5" s="25" t="s">
        <v>381</v>
      </c>
    </row>
    <row r="6" spans="1:5" ht="17.100000000000001" customHeight="1">
      <c r="A6" s="25" t="s">
        <v>330</v>
      </c>
      <c r="E6" s="11" t="s">
        <v>115</v>
      </c>
    </row>
    <row r="7" spans="1:5" ht="27" customHeight="1">
      <c r="A7" s="121" t="s">
        <v>424</v>
      </c>
      <c r="B7" s="121"/>
      <c r="C7" s="121"/>
      <c r="D7" s="121" t="s">
        <v>100</v>
      </c>
      <c r="E7" s="121"/>
    </row>
    <row r="8" spans="1:5" ht="17.100000000000001" customHeight="1">
      <c r="A8" s="118" t="s">
        <v>227</v>
      </c>
      <c r="B8" s="118"/>
      <c r="C8" s="118"/>
      <c r="D8" s="120"/>
      <c r="E8" s="120"/>
    </row>
    <row r="9" spans="1:5" ht="17.100000000000001" customHeight="1">
      <c r="A9" s="118" t="s">
        <v>228</v>
      </c>
      <c r="B9" s="118"/>
      <c r="C9" s="118"/>
      <c r="D9" s="119">
        <v>19889152891</v>
      </c>
      <c r="E9" s="120"/>
    </row>
    <row r="10" spans="1:5" ht="17.100000000000001" customHeight="1">
      <c r="A10" s="118" t="s">
        <v>229</v>
      </c>
      <c r="B10" s="118"/>
      <c r="C10" s="118"/>
      <c r="D10" s="119">
        <v>7658910319</v>
      </c>
      <c r="E10" s="120"/>
    </row>
    <row r="11" spans="1:5" ht="17.100000000000001" customHeight="1">
      <c r="A11" s="118" t="s">
        <v>230</v>
      </c>
      <c r="B11" s="118"/>
      <c r="C11" s="118"/>
      <c r="D11" s="119">
        <v>3841713984</v>
      </c>
      <c r="E11" s="120"/>
    </row>
    <row r="12" spans="1:5" ht="17.100000000000001" customHeight="1">
      <c r="A12" s="118" t="s">
        <v>231</v>
      </c>
      <c r="B12" s="118"/>
      <c r="C12" s="118"/>
      <c r="D12" s="119">
        <v>3654660632</v>
      </c>
      <c r="E12" s="120"/>
    </row>
    <row r="13" spans="1:5" ht="17.100000000000001" customHeight="1">
      <c r="A13" s="118" t="s">
        <v>232</v>
      </c>
      <c r="B13" s="118"/>
      <c r="C13" s="118"/>
      <c r="D13" s="119">
        <v>32944665</v>
      </c>
      <c r="E13" s="120"/>
    </row>
    <row r="14" spans="1:5" ht="17.100000000000001" customHeight="1">
      <c r="A14" s="118" t="s">
        <v>233</v>
      </c>
      <c r="B14" s="118"/>
      <c r="C14" s="118"/>
      <c r="D14" s="119">
        <v>129591038</v>
      </c>
      <c r="E14" s="120"/>
    </row>
    <row r="15" spans="1:5" ht="17.100000000000001" customHeight="1">
      <c r="A15" s="118" t="s">
        <v>234</v>
      </c>
      <c r="B15" s="118"/>
      <c r="C15" s="118"/>
      <c r="D15" s="119">
        <v>12230242572</v>
      </c>
      <c r="E15" s="120"/>
    </row>
    <row r="16" spans="1:5" ht="17.100000000000001" customHeight="1">
      <c r="A16" s="118" t="s">
        <v>235</v>
      </c>
      <c r="B16" s="118"/>
      <c r="C16" s="118"/>
      <c r="D16" s="119">
        <v>5636536244</v>
      </c>
      <c r="E16" s="120"/>
    </row>
    <row r="17" spans="1:5" ht="17.100000000000001" customHeight="1">
      <c r="A17" s="118" t="s">
        <v>236</v>
      </c>
      <c r="B17" s="118"/>
      <c r="C17" s="118"/>
      <c r="D17" s="119">
        <v>4367166893</v>
      </c>
      <c r="E17" s="120"/>
    </row>
    <row r="18" spans="1:5" ht="17.100000000000001" customHeight="1">
      <c r="A18" s="118" t="s">
        <v>237</v>
      </c>
      <c r="B18" s="118"/>
      <c r="C18" s="118"/>
      <c r="D18" s="119">
        <v>2185857868</v>
      </c>
      <c r="E18" s="120"/>
    </row>
    <row r="19" spans="1:5" ht="17.100000000000001" customHeight="1">
      <c r="A19" s="118" t="s">
        <v>233</v>
      </c>
      <c r="B19" s="118"/>
      <c r="C19" s="118"/>
      <c r="D19" s="119">
        <v>40681567</v>
      </c>
      <c r="E19" s="120"/>
    </row>
    <row r="20" spans="1:5" ht="17.100000000000001" customHeight="1">
      <c r="A20" s="118" t="s">
        <v>238</v>
      </c>
      <c r="B20" s="118"/>
      <c r="C20" s="118"/>
      <c r="D20" s="119">
        <v>22288574024</v>
      </c>
      <c r="E20" s="120"/>
    </row>
    <row r="21" spans="1:5" ht="17.100000000000001" customHeight="1">
      <c r="A21" s="118" t="s">
        <v>239</v>
      </c>
      <c r="B21" s="118"/>
      <c r="C21" s="118"/>
      <c r="D21" s="119">
        <v>14428309168</v>
      </c>
      <c r="E21" s="120"/>
    </row>
    <row r="22" spans="1:5" ht="17.100000000000001" customHeight="1">
      <c r="A22" s="118" t="s">
        <v>240</v>
      </c>
      <c r="B22" s="118"/>
      <c r="C22" s="118"/>
      <c r="D22" s="119">
        <v>7136950436</v>
      </c>
      <c r="E22" s="120"/>
    </row>
    <row r="23" spans="1:5" ht="17.100000000000001" customHeight="1">
      <c r="A23" s="118" t="s">
        <v>241</v>
      </c>
      <c r="B23" s="118"/>
      <c r="C23" s="118"/>
      <c r="D23" s="119">
        <v>287088705</v>
      </c>
      <c r="E23" s="120"/>
    </row>
    <row r="24" spans="1:5" ht="17.100000000000001" customHeight="1">
      <c r="A24" s="118" t="s">
        <v>242</v>
      </c>
      <c r="B24" s="118"/>
      <c r="C24" s="118"/>
      <c r="D24" s="119">
        <v>436225715</v>
      </c>
      <c r="E24" s="120"/>
    </row>
    <row r="25" spans="1:5" ht="17.100000000000001" customHeight="1">
      <c r="A25" s="118" t="s">
        <v>243</v>
      </c>
      <c r="B25" s="118"/>
      <c r="C25" s="118"/>
      <c r="D25" s="119" t="s">
        <v>24</v>
      </c>
      <c r="E25" s="120"/>
    </row>
    <row r="26" spans="1:5" ht="17.100000000000001" customHeight="1">
      <c r="A26" s="118" t="s">
        <v>244</v>
      </c>
      <c r="B26" s="118"/>
      <c r="C26" s="118"/>
      <c r="D26" s="119" t="s">
        <v>24</v>
      </c>
      <c r="E26" s="120"/>
    </row>
    <row r="27" spans="1:5" ht="17.100000000000001" customHeight="1">
      <c r="A27" s="118" t="s">
        <v>245</v>
      </c>
      <c r="B27" s="118"/>
      <c r="C27" s="118"/>
      <c r="D27" s="119" t="s">
        <v>24</v>
      </c>
      <c r="E27" s="120"/>
    </row>
    <row r="28" spans="1:5" ht="17.100000000000001" customHeight="1">
      <c r="A28" s="118" t="s">
        <v>246</v>
      </c>
      <c r="B28" s="118"/>
      <c r="C28" s="118"/>
      <c r="D28" s="119" t="s">
        <v>24</v>
      </c>
      <c r="E28" s="120"/>
    </row>
    <row r="29" spans="1:5" ht="17.100000000000001" customHeight="1">
      <c r="A29" s="122" t="s">
        <v>247</v>
      </c>
      <c r="B29" s="122"/>
      <c r="C29" s="122"/>
      <c r="D29" s="123">
        <v>2399421133</v>
      </c>
      <c r="E29" s="124"/>
    </row>
    <row r="30" spans="1:5" ht="17.100000000000001" customHeight="1">
      <c r="A30" s="118" t="s">
        <v>248</v>
      </c>
      <c r="B30" s="118"/>
      <c r="C30" s="118"/>
      <c r="D30" s="120"/>
      <c r="E30" s="120"/>
    </row>
    <row r="31" spans="1:5" ht="17.100000000000001" customHeight="1">
      <c r="A31" s="118" t="s">
        <v>249</v>
      </c>
      <c r="B31" s="118"/>
      <c r="C31" s="118"/>
      <c r="D31" s="119">
        <v>3622070109</v>
      </c>
      <c r="E31" s="120"/>
    </row>
    <row r="32" spans="1:5" ht="17.100000000000001" customHeight="1">
      <c r="A32" s="118" t="s">
        <v>328</v>
      </c>
      <c r="B32" s="118"/>
      <c r="C32" s="118"/>
      <c r="D32" s="119">
        <v>1038781501</v>
      </c>
      <c r="E32" s="120"/>
    </row>
    <row r="33" spans="1:5" ht="17.100000000000001" customHeight="1">
      <c r="A33" s="118" t="s">
        <v>250</v>
      </c>
      <c r="B33" s="118"/>
      <c r="C33" s="118"/>
      <c r="D33" s="119">
        <v>2207413608</v>
      </c>
      <c r="E33" s="120"/>
    </row>
    <row r="34" spans="1:5" ht="17.100000000000001" customHeight="1">
      <c r="A34" s="118" t="s">
        <v>251</v>
      </c>
      <c r="B34" s="118"/>
      <c r="C34" s="118"/>
      <c r="D34" s="119">
        <v>273875000</v>
      </c>
      <c r="E34" s="120"/>
    </row>
    <row r="35" spans="1:5" ht="17.100000000000001" customHeight="1">
      <c r="A35" s="118" t="s">
        <v>252</v>
      </c>
      <c r="B35" s="118"/>
      <c r="C35" s="118"/>
      <c r="D35" s="119">
        <v>102000000</v>
      </c>
      <c r="E35" s="120"/>
    </row>
    <row r="36" spans="1:5" ht="17.100000000000001" customHeight="1">
      <c r="A36" s="118" t="s">
        <v>245</v>
      </c>
      <c r="B36" s="118"/>
      <c r="C36" s="118"/>
      <c r="D36" s="119" t="s">
        <v>24</v>
      </c>
      <c r="E36" s="120"/>
    </row>
    <row r="37" spans="1:5" ht="17.100000000000001" customHeight="1">
      <c r="A37" s="118" t="s">
        <v>253</v>
      </c>
      <c r="B37" s="118"/>
      <c r="C37" s="118"/>
      <c r="D37" s="119">
        <v>772879098</v>
      </c>
      <c r="E37" s="120"/>
    </row>
    <row r="38" spans="1:5" ht="17.100000000000001" customHeight="1">
      <c r="A38" s="118" t="s">
        <v>240</v>
      </c>
      <c r="B38" s="118"/>
      <c r="C38" s="118"/>
      <c r="D38" s="119">
        <v>357418500</v>
      </c>
      <c r="E38" s="120"/>
    </row>
    <row r="39" spans="1:5" ht="17.100000000000001" customHeight="1">
      <c r="A39" s="118" t="s">
        <v>254</v>
      </c>
      <c r="B39" s="118"/>
      <c r="C39" s="118"/>
      <c r="D39" s="119">
        <v>206621794</v>
      </c>
      <c r="E39" s="120"/>
    </row>
    <row r="40" spans="1:5" ht="17.100000000000001" customHeight="1">
      <c r="A40" s="118" t="s">
        <v>255</v>
      </c>
      <c r="B40" s="118"/>
      <c r="C40" s="118"/>
      <c r="D40" s="119">
        <v>207565704</v>
      </c>
      <c r="E40" s="120"/>
    </row>
    <row r="41" spans="1:5" ht="17.100000000000001" customHeight="1">
      <c r="A41" s="118" t="s">
        <v>256</v>
      </c>
      <c r="B41" s="118"/>
      <c r="C41" s="118"/>
      <c r="D41" s="119">
        <v>1273100</v>
      </c>
      <c r="E41" s="120"/>
    </row>
    <row r="42" spans="1:5" ht="17.100000000000001" customHeight="1">
      <c r="A42" s="118" t="s">
        <v>242</v>
      </c>
      <c r="B42" s="118"/>
      <c r="C42" s="118"/>
      <c r="D42" s="119" t="s">
        <v>24</v>
      </c>
      <c r="E42" s="120"/>
    </row>
    <row r="43" spans="1:5" ht="17.100000000000001" customHeight="1">
      <c r="A43" s="122" t="s">
        <v>257</v>
      </c>
      <c r="B43" s="122"/>
      <c r="C43" s="122"/>
      <c r="D43" s="123">
        <v>-2849191011</v>
      </c>
      <c r="E43" s="124"/>
    </row>
    <row r="44" spans="1:5" ht="17.100000000000001" customHeight="1">
      <c r="A44" s="118" t="s">
        <v>258</v>
      </c>
      <c r="B44" s="118"/>
      <c r="C44" s="118"/>
      <c r="D44" s="120"/>
      <c r="E44" s="120"/>
    </row>
    <row r="45" spans="1:5" ht="17.100000000000001" customHeight="1">
      <c r="A45" s="118" t="s">
        <v>259</v>
      </c>
      <c r="B45" s="118"/>
      <c r="C45" s="118"/>
      <c r="D45" s="119">
        <v>1451900219</v>
      </c>
      <c r="E45" s="120"/>
    </row>
    <row r="46" spans="1:5" ht="17.100000000000001" customHeight="1">
      <c r="A46" s="118" t="s">
        <v>432</v>
      </c>
      <c r="B46" s="118"/>
      <c r="C46" s="118"/>
      <c r="D46" s="119">
        <v>1415206139</v>
      </c>
      <c r="E46" s="120"/>
    </row>
    <row r="47" spans="1:5" ht="17.100000000000001" customHeight="1">
      <c r="A47" s="118" t="s">
        <v>245</v>
      </c>
      <c r="B47" s="118"/>
      <c r="C47" s="118"/>
      <c r="D47" s="119">
        <v>36694080</v>
      </c>
      <c r="E47" s="120"/>
    </row>
    <row r="48" spans="1:5" ht="17.100000000000001" customHeight="1">
      <c r="A48" s="118" t="s">
        <v>260</v>
      </c>
      <c r="B48" s="118"/>
      <c r="C48" s="118"/>
      <c r="D48" s="119">
        <v>1823200000</v>
      </c>
      <c r="E48" s="120"/>
    </row>
    <row r="49" spans="1:5" ht="17.100000000000001" customHeight="1">
      <c r="A49" s="118" t="s">
        <v>433</v>
      </c>
      <c r="B49" s="118"/>
      <c r="C49" s="118"/>
      <c r="D49" s="119">
        <v>1823200000</v>
      </c>
      <c r="E49" s="120"/>
    </row>
    <row r="50" spans="1:5" ht="17.100000000000001" customHeight="1">
      <c r="A50" s="118" t="s">
        <v>242</v>
      </c>
      <c r="B50" s="118"/>
      <c r="C50" s="118"/>
      <c r="D50" s="119" t="s">
        <v>24</v>
      </c>
      <c r="E50" s="120"/>
    </row>
    <row r="51" spans="1:5" ht="17.100000000000001" customHeight="1">
      <c r="A51" s="122" t="s">
        <v>261</v>
      </c>
      <c r="B51" s="122"/>
      <c r="C51" s="122"/>
      <c r="D51" s="123">
        <v>371299781</v>
      </c>
      <c r="E51" s="124"/>
    </row>
    <row r="52" spans="1:5" ht="17.100000000000001" customHeight="1">
      <c r="A52" s="122" t="s">
        <v>262</v>
      </c>
      <c r="B52" s="122"/>
      <c r="C52" s="122"/>
      <c r="D52" s="123">
        <v>-78470097</v>
      </c>
      <c r="E52" s="124"/>
    </row>
    <row r="53" spans="1:5" ht="17.100000000000001" customHeight="1">
      <c r="A53" s="122" t="s">
        <v>263</v>
      </c>
      <c r="B53" s="122"/>
      <c r="C53" s="122"/>
      <c r="D53" s="123">
        <v>1128686941</v>
      </c>
      <c r="E53" s="124"/>
    </row>
    <row r="54" spans="1:5" ht="17.100000000000001" customHeight="1">
      <c r="A54" s="118" t="s">
        <v>434</v>
      </c>
      <c r="B54" s="118"/>
      <c r="C54" s="118"/>
      <c r="D54" s="119" t="s">
        <v>24</v>
      </c>
      <c r="E54" s="120"/>
    </row>
    <row r="55" spans="1:5" ht="17.100000000000001" customHeight="1">
      <c r="A55" s="122" t="s">
        <v>264</v>
      </c>
      <c r="B55" s="122"/>
      <c r="C55" s="122"/>
      <c r="D55" s="123">
        <v>1050216844</v>
      </c>
      <c r="E55" s="124"/>
    </row>
    <row r="57" spans="1:5" ht="17.100000000000001" customHeight="1">
      <c r="A57" s="122" t="s">
        <v>265</v>
      </c>
      <c r="B57" s="122"/>
      <c r="C57" s="122"/>
      <c r="D57" s="123">
        <v>266735459</v>
      </c>
      <c r="E57" s="124"/>
    </row>
    <row r="58" spans="1:5" ht="17.100000000000001" customHeight="1">
      <c r="A58" s="122" t="s">
        <v>266</v>
      </c>
      <c r="B58" s="122"/>
      <c r="C58" s="122"/>
      <c r="D58" s="123">
        <v>3358134</v>
      </c>
      <c r="E58" s="124"/>
    </row>
    <row r="59" spans="1:5" ht="17.100000000000001" customHeight="1">
      <c r="A59" s="122" t="s">
        <v>267</v>
      </c>
      <c r="B59" s="122"/>
      <c r="C59" s="122"/>
      <c r="D59" s="123">
        <v>270093593</v>
      </c>
      <c r="E59" s="124"/>
    </row>
    <row r="60" spans="1:5" ht="17.100000000000001" customHeight="1">
      <c r="A60" s="122" t="s">
        <v>268</v>
      </c>
      <c r="B60" s="122"/>
      <c r="C60" s="122"/>
      <c r="D60" s="123">
        <v>1320310437</v>
      </c>
      <c r="E60" s="124"/>
    </row>
    <row r="61" spans="1:5" ht="17.100000000000001" customHeight="1">
      <c r="A61" s="12"/>
      <c r="B61" s="12"/>
      <c r="C61" s="12"/>
      <c r="D61" s="12"/>
      <c r="E61" s="12"/>
    </row>
    <row r="62" spans="1:5">
      <c r="A62" s="3"/>
    </row>
    <row r="63" spans="1:5">
      <c r="A63" s="3"/>
    </row>
    <row r="64" spans="1:5">
      <c r="A64" s="3"/>
    </row>
  </sheetData>
  <mergeCells count="109">
    <mergeCell ref="A60:C60"/>
    <mergeCell ref="D60:E60"/>
    <mergeCell ref="A58:C58"/>
    <mergeCell ref="D58:E58"/>
    <mergeCell ref="A59:C59"/>
    <mergeCell ref="D59:E59"/>
    <mergeCell ref="A54:C54"/>
    <mergeCell ref="D54:E54"/>
    <mergeCell ref="A57:C57"/>
    <mergeCell ref="D57:E57"/>
    <mergeCell ref="A55:C55"/>
    <mergeCell ref="D55:E55"/>
    <mergeCell ref="A51:C51"/>
    <mergeCell ref="D51:E51"/>
    <mergeCell ref="A52:C52"/>
    <mergeCell ref="D52:E52"/>
    <mergeCell ref="A53:C53"/>
    <mergeCell ref="D53:E53"/>
    <mergeCell ref="A48:C48"/>
    <mergeCell ref="D48:E48"/>
    <mergeCell ref="A49:C49"/>
    <mergeCell ref="D49:E49"/>
    <mergeCell ref="A50:C50"/>
    <mergeCell ref="D50:E50"/>
    <mergeCell ref="A45:C45"/>
    <mergeCell ref="D45:E45"/>
    <mergeCell ref="A46:C46"/>
    <mergeCell ref="D46:E46"/>
    <mergeCell ref="A47:C47"/>
    <mergeCell ref="D47:E47"/>
    <mergeCell ref="A42:C42"/>
    <mergeCell ref="D42:E42"/>
    <mergeCell ref="A43:C43"/>
    <mergeCell ref="D43:E43"/>
    <mergeCell ref="A44:C44"/>
    <mergeCell ref="D44:E44"/>
    <mergeCell ref="A39:C39"/>
    <mergeCell ref="D39:E39"/>
    <mergeCell ref="A40:C40"/>
    <mergeCell ref="D40:E40"/>
    <mergeCell ref="A41:C41"/>
    <mergeCell ref="D41:E41"/>
    <mergeCell ref="A36:C36"/>
    <mergeCell ref="D36:E36"/>
    <mergeCell ref="A37:C37"/>
    <mergeCell ref="D37:E37"/>
    <mergeCell ref="A38:C38"/>
    <mergeCell ref="D38:E38"/>
    <mergeCell ref="A33:C33"/>
    <mergeCell ref="D33:E33"/>
    <mergeCell ref="A34:C34"/>
    <mergeCell ref="D34:E34"/>
    <mergeCell ref="A35:C35"/>
    <mergeCell ref="D35:E35"/>
    <mergeCell ref="A30:C30"/>
    <mergeCell ref="D30:E30"/>
    <mergeCell ref="A31:C31"/>
    <mergeCell ref="D31:E31"/>
    <mergeCell ref="A32:C32"/>
    <mergeCell ref="D32:E32"/>
    <mergeCell ref="A27:C27"/>
    <mergeCell ref="D27:E27"/>
    <mergeCell ref="A28:C28"/>
    <mergeCell ref="D28:E28"/>
    <mergeCell ref="A29:C29"/>
    <mergeCell ref="D29:E29"/>
    <mergeCell ref="A24:C24"/>
    <mergeCell ref="D24:E24"/>
    <mergeCell ref="A25:C25"/>
    <mergeCell ref="D25:E25"/>
    <mergeCell ref="A26:C26"/>
    <mergeCell ref="D26:E26"/>
    <mergeCell ref="A21:C21"/>
    <mergeCell ref="D21:E21"/>
    <mergeCell ref="A22:C22"/>
    <mergeCell ref="D22:E22"/>
    <mergeCell ref="A23:C23"/>
    <mergeCell ref="D23:E23"/>
    <mergeCell ref="A18:C18"/>
    <mergeCell ref="D18:E18"/>
    <mergeCell ref="A19:C19"/>
    <mergeCell ref="D19:E19"/>
    <mergeCell ref="A20:C20"/>
    <mergeCell ref="D20:E20"/>
    <mergeCell ref="A15:C15"/>
    <mergeCell ref="D15:E15"/>
    <mergeCell ref="A16:C16"/>
    <mergeCell ref="D16:E16"/>
    <mergeCell ref="A17:C17"/>
    <mergeCell ref="D17:E17"/>
    <mergeCell ref="A12:C12"/>
    <mergeCell ref="D12:E12"/>
    <mergeCell ref="A13:C13"/>
    <mergeCell ref="D13:E13"/>
    <mergeCell ref="A14:C14"/>
    <mergeCell ref="D14:E14"/>
    <mergeCell ref="A9:C9"/>
    <mergeCell ref="D9:E9"/>
    <mergeCell ref="A10:C10"/>
    <mergeCell ref="D10:E10"/>
    <mergeCell ref="A11:C11"/>
    <mergeCell ref="D11:E11"/>
    <mergeCell ref="A2:E2"/>
    <mergeCell ref="A3:E3"/>
    <mergeCell ref="A4:E4"/>
    <mergeCell ref="A7:C7"/>
    <mergeCell ref="D7:E7"/>
    <mergeCell ref="A8:C8"/>
    <mergeCell ref="D8:E8"/>
  </mergeCells>
  <phoneticPr fontId="5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tabColor rgb="FFFF0000"/>
  </sheetPr>
  <dimension ref="A1:I46"/>
  <sheetViews>
    <sheetView topLeftCell="B1" workbookViewId="0">
      <selection sqref="A1:XFD1048576"/>
    </sheetView>
  </sheetViews>
  <sheetFormatPr defaultRowHeight="18.75"/>
  <cols>
    <col min="1" max="1" width="40.125" bestFit="1" customWidth="1"/>
    <col min="2" max="2" width="21.375" bestFit="1" customWidth="1"/>
    <col min="3" max="3" width="3.375" bestFit="1" customWidth="1"/>
    <col min="4" max="4" width="40.125" bestFit="1" customWidth="1"/>
    <col min="5" max="5" width="30.25" bestFit="1" customWidth="1"/>
    <col min="6" max="7" width="17.75" style="24" customWidth="1"/>
    <col min="8" max="8" width="9" style="4"/>
    <col min="9" max="9" width="12.75" bestFit="1" customWidth="1"/>
  </cols>
  <sheetData>
    <row r="1" spans="1:8" s="4" customFormat="1" ht="30" customHeight="1">
      <c r="A1" s="145" t="s">
        <v>275</v>
      </c>
      <c r="B1" s="145"/>
      <c r="C1" s="145"/>
      <c r="D1" s="145"/>
      <c r="E1" s="9" t="s">
        <v>271</v>
      </c>
      <c r="F1" s="20" t="s">
        <v>272</v>
      </c>
      <c r="G1" s="20" t="s">
        <v>273</v>
      </c>
      <c r="H1" s="6" t="s">
        <v>274</v>
      </c>
    </row>
    <row r="2" spans="1:8">
      <c r="A2" s="140" t="s">
        <v>269</v>
      </c>
      <c r="B2" s="137" t="s">
        <v>270</v>
      </c>
      <c r="C2" s="2" t="s">
        <v>278</v>
      </c>
      <c r="D2" s="2" t="s">
        <v>282</v>
      </c>
      <c r="E2" s="2" t="s">
        <v>356</v>
      </c>
      <c r="F2" s="21">
        <f>+'1.(1)①有形固定資産の明細'!H23</f>
        <v>67081704177</v>
      </c>
      <c r="G2" s="21">
        <f>'貸借対照表(BS)'!$B$9</f>
        <v>67081704177</v>
      </c>
      <c r="H2" s="5" t="str">
        <f>IF(F2=G2,"○","×")</f>
        <v>○</v>
      </c>
    </row>
    <row r="3" spans="1:8">
      <c r="A3" s="141"/>
      <c r="B3" s="137"/>
      <c r="C3" s="2" t="s">
        <v>279</v>
      </c>
      <c r="D3" s="2" t="s">
        <v>283</v>
      </c>
      <c r="E3" s="2" t="s">
        <v>356</v>
      </c>
      <c r="F3" s="21">
        <f>+'1.(1)②有形固定資産に係る行政目的別の明細'!J23</f>
        <v>67081704177</v>
      </c>
      <c r="G3" s="21">
        <f>'貸借対照表(BS)'!$B$9</f>
        <v>67081704177</v>
      </c>
      <c r="H3" s="5" t="str">
        <f>IF(F3=G3,"○","×")</f>
        <v>○</v>
      </c>
    </row>
    <row r="4" spans="1:8">
      <c r="A4" s="141"/>
      <c r="B4" s="137"/>
      <c r="C4" s="140" t="s">
        <v>276</v>
      </c>
      <c r="D4" s="140" t="s">
        <v>284</v>
      </c>
      <c r="E4" s="2" t="s">
        <v>277</v>
      </c>
      <c r="F4" s="29">
        <f>VLOOKUP("合計",市場価格のあるもの,4,FALSE)+VLOOKUP("合計",市場価格のないもののうち連結対象団体に対するもの,2,FALSE)+VLOOKUP("合計",市場価格のないもののうち連結対象団体以外に対するもの,10,FALSE)</f>
        <v>3109046000</v>
      </c>
      <c r="G4" s="21">
        <f>IF(ISNUMBER('貸借対照表(BS)'!$B$43),'貸借対照表(BS)'!$B$43,0)</f>
        <v>3109046000</v>
      </c>
      <c r="H4" s="5" t="str">
        <f>IF(F4=G4,"○","×")</f>
        <v>○</v>
      </c>
    </row>
    <row r="5" spans="1:8">
      <c r="A5" s="141"/>
      <c r="B5" s="137"/>
      <c r="C5" s="142"/>
      <c r="D5" s="142"/>
      <c r="E5" s="2" t="s">
        <v>93</v>
      </c>
      <c r="F5" s="29">
        <f>VLOOKUP("合計",市場価格のないもののうち連結対象団体に対するもの,9,FALSE)</f>
        <v>1990626000</v>
      </c>
      <c r="G5" s="30">
        <f>IF(ISNUMBER('貸借対照表(BS)'!$B$45),-'貸借対照表(BS)'!$B$45,0)</f>
        <v>1990626000</v>
      </c>
      <c r="H5" s="5" t="str">
        <f>IF(F5=G5,"○","×")</f>
        <v>○</v>
      </c>
    </row>
    <row r="6" spans="1:8">
      <c r="A6" s="141"/>
      <c r="B6" s="137"/>
      <c r="C6" s="137" t="s">
        <v>280</v>
      </c>
      <c r="D6" s="137" t="s">
        <v>32</v>
      </c>
      <c r="E6" s="2" t="s">
        <v>285</v>
      </c>
      <c r="F6" s="21">
        <f>SUMIFS('1.(1)④基金の明細'!$F$6:$F$12,'1.(1)④基金の明細'!$A$6:$A$12,"財政調整基金")</f>
        <v>3963810428</v>
      </c>
      <c r="G6" s="21">
        <f>IF(ISNUMBER('貸借対照表(BS)'!$B$58),'貸借対照表(BS)'!$B$58,0)</f>
        <v>3963810428</v>
      </c>
      <c r="H6" s="5" t="str">
        <f t="shared" ref="H6:H35" si="0">IF(F6=G6,"○","×")</f>
        <v>○</v>
      </c>
    </row>
    <row r="7" spans="1:8">
      <c r="A7" s="141"/>
      <c r="B7" s="137"/>
      <c r="C7" s="137"/>
      <c r="D7" s="137"/>
      <c r="E7" s="2" t="s">
        <v>286</v>
      </c>
      <c r="F7" s="21">
        <f>SUMIFS('1.(1)④基金の明細'!$F$6:$F$12,'1.(1)④基金の明細'!$A$6:$A$12,"減債基金")</f>
        <v>332181570</v>
      </c>
      <c r="G7" s="21">
        <f>IF(ISNUMBER('貸借対照表(BS)'!$B$49),'貸借対照表(BS)'!$B$49,0)+IF(ISNUMBER('貸借対照表(BS)'!$B$59),'貸借対照表(BS)'!$B$59,0)</f>
        <v>332181570</v>
      </c>
      <c r="H7" s="5" t="str">
        <f t="shared" si="0"/>
        <v>○</v>
      </c>
    </row>
    <row r="8" spans="1:8">
      <c r="A8" s="141"/>
      <c r="B8" s="137"/>
      <c r="C8" s="137"/>
      <c r="D8" s="137"/>
      <c r="E8" s="2" t="s">
        <v>287</v>
      </c>
      <c r="F8" s="21">
        <f>SUMIFS('1.(1)④基金の明細'!$F:$F,'1.(1)④基金の明細'!$A:$A,"合計")-SUM(F6:F7)</f>
        <v>714877838</v>
      </c>
      <c r="G8" s="21">
        <f>IF(ISNUMBER('貸借対照表(BS)'!$B$50),'貸借対照表(BS)'!$B$50,0)</f>
        <v>714877838</v>
      </c>
      <c r="H8" s="5" t="str">
        <f t="shared" si="0"/>
        <v>○</v>
      </c>
    </row>
    <row r="9" spans="1:8">
      <c r="A9" s="141"/>
      <c r="B9" s="137"/>
      <c r="C9" s="137" t="s">
        <v>281</v>
      </c>
      <c r="D9" s="137" t="s">
        <v>288</v>
      </c>
      <c r="E9" s="2" t="s">
        <v>289</v>
      </c>
      <c r="F9" s="21">
        <f>SUMIFS('1.(1)⑤貸付金の明細'!B:B,'1.(1)⑤貸付金の明細'!A:A,"合計")</f>
        <v>1063248765</v>
      </c>
      <c r="G9" s="21">
        <f>IF(ISNUMBER('貸借対照表(BS)'!$B$47),'貸借対照表(BS)'!$B$47,0)</f>
        <v>1063248765</v>
      </c>
      <c r="H9" s="5" t="str">
        <f t="shared" si="0"/>
        <v>○</v>
      </c>
    </row>
    <row r="10" spans="1:8">
      <c r="A10" s="141"/>
      <c r="B10" s="137"/>
      <c r="C10" s="137"/>
      <c r="D10" s="137"/>
      <c r="E10" s="2" t="s">
        <v>290</v>
      </c>
      <c r="F10" s="21">
        <f>SUMIFS('1.(1)⑤貸付金の明細'!D:D,'1.(1)⑤貸付金の明細'!A:A,"合計")</f>
        <v>125377129</v>
      </c>
      <c r="G10" s="21">
        <f>IF(ISNUMBER('貸借対照表(BS)'!$B$56),'貸借対照表(BS)'!$B$56,0)</f>
        <v>125377129</v>
      </c>
      <c r="H10" s="5" t="str">
        <f t="shared" si="0"/>
        <v>○</v>
      </c>
    </row>
    <row r="11" spans="1:8">
      <c r="A11" s="141"/>
      <c r="B11" s="137"/>
      <c r="C11" s="2" t="s">
        <v>291</v>
      </c>
      <c r="D11" s="2" t="s">
        <v>45</v>
      </c>
      <c r="E11" s="2" t="s">
        <v>294</v>
      </c>
      <c r="F11" s="21">
        <f>SUMIFS('1.(1)⑥長期延滞債権の明細'!B:B,'1.(1)⑥長期延滞債権の明細'!A:A,"合計")</f>
        <v>397052647</v>
      </c>
      <c r="G11" s="21">
        <f>IF(ISNUMBER('貸借対照表(BS)'!$B$46),'貸借対照表(BS)'!$B$46,0)</f>
        <v>397052647</v>
      </c>
      <c r="H11" s="5" t="str">
        <f t="shared" si="0"/>
        <v>○</v>
      </c>
    </row>
    <row r="12" spans="1:8">
      <c r="A12" s="141"/>
      <c r="B12" s="137"/>
      <c r="C12" s="2" t="s">
        <v>293</v>
      </c>
      <c r="D12" s="2" t="s">
        <v>40</v>
      </c>
      <c r="E12" s="2" t="s">
        <v>292</v>
      </c>
      <c r="F12" s="21">
        <f>SUMIFS('1.(1)⑦未収金の明細'!B:B,'1.(1)⑦未収金の明細'!A:A,"合計")</f>
        <v>109279089</v>
      </c>
      <c r="G12" s="21">
        <f>IF(ISNUMBER('貸借対照表(BS)'!$B$55),'貸借対照表(BS)'!$B$55,0)</f>
        <v>109279089</v>
      </c>
      <c r="H12" s="5" t="str">
        <f t="shared" si="0"/>
        <v>○</v>
      </c>
    </row>
    <row r="13" spans="1:8">
      <c r="A13" s="141"/>
      <c r="B13" s="137"/>
      <c r="C13" s="2" t="s">
        <v>281</v>
      </c>
      <c r="D13" s="140" t="s">
        <v>323</v>
      </c>
      <c r="E13" s="140" t="s">
        <v>91</v>
      </c>
      <c r="F13" s="138">
        <f>SUMIFS('1.(1)⑤貸付金の明細'!C:C,'1.(1)⑤貸付金の明細'!A:A,"合計")+SUMIFS('1.(1)⑥長期延滞債権の明細'!C:C,'1.(1)⑥長期延滞債権の明細'!A:A,"合計")</f>
        <v>32775305</v>
      </c>
      <c r="G13" s="138">
        <f>-IF(ISNUMBER('貸借対照表(BS)'!$B$52),'貸借対照表(BS)'!$B$52,0)</f>
        <v>32775305</v>
      </c>
      <c r="H13" s="143" t="str">
        <f t="shared" si="0"/>
        <v>○</v>
      </c>
    </row>
    <row r="14" spans="1:8">
      <c r="A14" s="141"/>
      <c r="B14" s="137"/>
      <c r="C14" s="2" t="s">
        <v>291</v>
      </c>
      <c r="D14" s="142"/>
      <c r="E14" s="142"/>
      <c r="F14" s="139"/>
      <c r="G14" s="139"/>
      <c r="H14" s="144"/>
    </row>
    <row r="15" spans="1:8">
      <c r="A15" s="141"/>
      <c r="B15" s="137"/>
      <c r="C15" s="2" t="s">
        <v>281</v>
      </c>
      <c r="D15" s="140" t="s">
        <v>324</v>
      </c>
      <c r="E15" s="140" t="s">
        <v>325</v>
      </c>
      <c r="F15" s="138">
        <f>SUMIFS('1.(1)⑤貸付金の明細'!E:E,'1.(1)⑤貸付金の明細'!A:A,"合計")+SUMIFS('1.(1)⑦未収金の明細'!C:C,'1.(1)⑦未収金の明細'!A:A,"合計")</f>
        <v>13335099</v>
      </c>
      <c r="G15" s="138">
        <f>-IF(ISNUMBER('貸借対照表(BS)'!$B$62),'貸借対照表(BS)'!$B$62,0)</f>
        <v>13335099</v>
      </c>
      <c r="H15" s="143" t="str">
        <f t="shared" ref="H15" si="1">IF(F15=G15,"○","×")</f>
        <v>○</v>
      </c>
    </row>
    <row r="16" spans="1:8">
      <c r="A16" s="141"/>
      <c r="B16" s="137"/>
      <c r="C16" s="2" t="s">
        <v>293</v>
      </c>
      <c r="D16" s="142"/>
      <c r="E16" s="142"/>
      <c r="F16" s="139"/>
      <c r="G16" s="139"/>
      <c r="H16" s="144"/>
    </row>
    <row r="17" spans="1:8">
      <c r="A17" s="141"/>
      <c r="B17" s="137" t="s">
        <v>295</v>
      </c>
      <c r="C17" s="137" t="s">
        <v>278</v>
      </c>
      <c r="D17" s="137" t="s">
        <v>406</v>
      </c>
      <c r="E17" s="2" t="s">
        <v>297</v>
      </c>
      <c r="F17" s="21">
        <f>SUMIFS('1.(2)①地方債（借入先別）の明細'!B:B,'1.(2)①地方債（借入先別）の明細'!A:A,"*合計")-F18</f>
        <v>15773345637</v>
      </c>
      <c r="G17" s="21">
        <f>IF(ISNUMBER('貸借対照表(BS)'!$E$9),'貸借対照表(BS)'!$E$9,0)</f>
        <v>15773345637</v>
      </c>
      <c r="H17" s="5" t="str">
        <f t="shared" si="0"/>
        <v>○</v>
      </c>
    </row>
    <row r="18" spans="1:8">
      <c r="A18" s="141"/>
      <c r="B18" s="137"/>
      <c r="C18" s="137"/>
      <c r="D18" s="137"/>
      <c r="E18" s="2" t="s">
        <v>296</v>
      </c>
      <c r="F18" s="21">
        <f>SUMIFS('1.(2)①地方債（借入先別）の明細'!C:C,'1.(2)①地方債（借入先別）の明細'!A:A,"*合計")</f>
        <v>1555051849</v>
      </c>
      <c r="G18" s="21">
        <f>IF(ISNUMBER('貸借対照表(BS)'!$E$15),'貸借対照表(BS)'!$E$15,0)</f>
        <v>1555051849</v>
      </c>
      <c r="H18" s="5" t="str">
        <f t="shared" si="0"/>
        <v>○</v>
      </c>
    </row>
    <row r="19" spans="1:8">
      <c r="A19" s="141"/>
      <c r="B19" s="137"/>
      <c r="C19" s="2" t="s">
        <v>279</v>
      </c>
      <c r="D19" s="2" t="s">
        <v>407</v>
      </c>
      <c r="E19" s="2" t="s">
        <v>298</v>
      </c>
      <c r="F19" s="21">
        <f>'1.(2)②地方債（利率別）の明細'!$A$7</f>
        <v>17328397486</v>
      </c>
      <c r="G19" s="21">
        <f>IF(ISNUMBER('貸借対照表(BS)'!$E$9),'貸借対照表(BS)'!$E$9,0)+IF(ISNUMBER('貸借対照表(BS)'!$E$15),'貸借対照表(BS)'!$E$15,0)</f>
        <v>17328397486</v>
      </c>
      <c r="H19" s="5" t="str">
        <f t="shared" si="0"/>
        <v>○</v>
      </c>
    </row>
    <row r="20" spans="1:8">
      <c r="A20" s="141"/>
      <c r="B20" s="137"/>
      <c r="C20" s="137" t="s">
        <v>276</v>
      </c>
      <c r="D20" s="137" t="s">
        <v>408</v>
      </c>
      <c r="E20" s="2" t="s">
        <v>297</v>
      </c>
      <c r="F20" s="21">
        <f>'1.(2)③地方債（返済期間別）の明細'!$A$7-'1.(2)③地方債（返済期間別）の明細'!$B$7</f>
        <v>15773345637</v>
      </c>
      <c r="G20" s="21">
        <f>IF(ISNUMBER('貸借対照表(BS)'!$E$9),'貸借対照表(BS)'!$E$9,0)</f>
        <v>15773345637</v>
      </c>
      <c r="H20" s="5" t="str">
        <f t="shared" si="0"/>
        <v>○</v>
      </c>
    </row>
    <row r="21" spans="1:8">
      <c r="A21" s="141"/>
      <c r="B21" s="137"/>
      <c r="C21" s="137"/>
      <c r="D21" s="137"/>
      <c r="E21" s="2" t="s">
        <v>296</v>
      </c>
      <c r="F21" s="21">
        <f>'1.(2)③地方債（返済期間別）の明細'!$B$7</f>
        <v>1555051849</v>
      </c>
      <c r="G21" s="21">
        <f>IF(ISNUMBER('貸借対照表(BS)'!$E$15),'貸借対照表(BS)'!$E$15,0)</f>
        <v>1555051849</v>
      </c>
      <c r="H21" s="5" t="str">
        <f t="shared" si="0"/>
        <v>○</v>
      </c>
    </row>
    <row r="22" spans="1:8">
      <c r="A22" s="141"/>
      <c r="B22" s="137"/>
      <c r="C22" s="2" t="s">
        <v>280</v>
      </c>
      <c r="D22" s="2" t="s">
        <v>404</v>
      </c>
      <c r="E22" s="2" t="s">
        <v>300</v>
      </c>
      <c r="F22" s="21" t="s">
        <v>300</v>
      </c>
      <c r="G22" s="21" t="s">
        <v>300</v>
      </c>
      <c r="H22" s="5" t="s">
        <v>299</v>
      </c>
    </row>
    <row r="23" spans="1:8">
      <c r="A23" s="141"/>
      <c r="B23" s="137"/>
      <c r="C23" s="137" t="s">
        <v>281</v>
      </c>
      <c r="D23" s="137" t="s">
        <v>84</v>
      </c>
      <c r="E23" s="2" t="s">
        <v>91</v>
      </c>
      <c r="F23" s="21">
        <f>SUMIFS('1.(2)⑤引当金の明細'!F:F,'1.(2)⑤引当金の明細'!A:A,E23)</f>
        <v>32775305</v>
      </c>
      <c r="G23" s="21">
        <f>-IF(ISNUMBER('貸借対照表(BS)'!$B$52),'貸借対照表(BS)'!$B$52,0)</f>
        <v>32775305</v>
      </c>
      <c r="H23" s="5" t="str">
        <f t="shared" si="0"/>
        <v>○</v>
      </c>
    </row>
    <row r="24" spans="1:8">
      <c r="A24" s="141"/>
      <c r="B24" s="137"/>
      <c r="C24" s="137"/>
      <c r="D24" s="137"/>
      <c r="E24" s="2" t="s">
        <v>92</v>
      </c>
      <c r="F24" s="21">
        <f>SUMIFS('1.(2)⑤引当金の明細'!F:F,'1.(2)⑤引当金の明細'!A:A,E24)</f>
        <v>13335099</v>
      </c>
      <c r="G24" s="21">
        <f>-IF(ISNUMBER('貸借対照表(BS)'!$B$62),'貸借対照表(BS)'!$B$62,0)</f>
        <v>13335099</v>
      </c>
      <c r="H24" s="5" t="str">
        <f t="shared" si="0"/>
        <v>○</v>
      </c>
    </row>
    <row r="25" spans="1:8">
      <c r="A25" s="141"/>
      <c r="B25" s="137"/>
      <c r="C25" s="137"/>
      <c r="D25" s="137"/>
      <c r="E25" s="2" t="s">
        <v>93</v>
      </c>
      <c r="F25" s="21">
        <f>SUMIFS('1.(2)⑤引当金の明細'!F:F,'1.(2)⑤引当金の明細'!A:A,E25)</f>
        <v>1990626000</v>
      </c>
      <c r="G25" s="21">
        <f>-IF(ISNUMBER('貸借対照表(BS)'!$B$45),'貸借対照表(BS)'!$B$45,0)</f>
        <v>1990626000</v>
      </c>
      <c r="H25" s="5" t="str">
        <f t="shared" si="0"/>
        <v>○</v>
      </c>
    </row>
    <row r="26" spans="1:8">
      <c r="A26" s="141"/>
      <c r="B26" s="137"/>
      <c r="C26" s="137"/>
      <c r="D26" s="137"/>
      <c r="E26" s="2" t="s">
        <v>94</v>
      </c>
      <c r="F26" s="21">
        <f>SUMIFS('1.(2)⑤引当金の明細'!F:F,'1.(2)⑤引当金の明細'!A:A,E26)</f>
        <v>3045965000</v>
      </c>
      <c r="G26" s="21">
        <f>IF(ISNUMBER('貸借対照表(BS)'!$E$11),'貸借対照表(BS)'!$E$11,0)</f>
        <v>3045965000</v>
      </c>
      <c r="H26" s="5" t="str">
        <f t="shared" si="0"/>
        <v>○</v>
      </c>
    </row>
    <row r="27" spans="1:8">
      <c r="A27" s="141"/>
      <c r="B27" s="137"/>
      <c r="C27" s="137"/>
      <c r="D27" s="137"/>
      <c r="E27" s="2" t="s">
        <v>95</v>
      </c>
      <c r="F27" s="21">
        <f>SUMIFS('1.(2)⑤引当金の明細'!F:F,'1.(2)⑤引当金の明細'!A:A,E27)</f>
        <v>0</v>
      </c>
      <c r="G27" s="21">
        <f>IF(ISNUMBER('貸借対照表(BS)'!$E$12),'貸借対照表(BS)'!$E$12,0)</f>
        <v>0</v>
      </c>
      <c r="H27" s="5" t="str">
        <f t="shared" si="0"/>
        <v>○</v>
      </c>
    </row>
    <row r="28" spans="1:8">
      <c r="A28" s="142"/>
      <c r="B28" s="137"/>
      <c r="C28" s="137"/>
      <c r="D28" s="137"/>
      <c r="E28" s="2" t="s">
        <v>96</v>
      </c>
      <c r="F28" s="21">
        <f>SUMIFS('1.(2)⑤引当金の明細'!F:F,'1.(2)⑤引当金の明細'!A:A,E28)</f>
        <v>268345073</v>
      </c>
      <c r="G28" s="21">
        <f>IF(ISNUMBER('貸借対照表(BS)'!$E$20),'貸借対照表(BS)'!$E$20,0)</f>
        <v>268345073</v>
      </c>
      <c r="H28" s="5" t="str">
        <f t="shared" si="0"/>
        <v>○</v>
      </c>
    </row>
    <row r="29" spans="1:8">
      <c r="A29" s="2" t="s">
        <v>301</v>
      </c>
      <c r="B29" s="137" t="s">
        <v>302</v>
      </c>
      <c r="C29" s="137"/>
      <c r="D29" s="137"/>
      <c r="E29" s="2" t="s">
        <v>303</v>
      </c>
      <c r="F29" s="21">
        <f>SUMIFS('2.(1)補助金等の明細'!D:D,'2.(1)補助金等の明細'!A:A,"合計")</f>
        <v>5636536244</v>
      </c>
      <c r="G29" s="21">
        <f>IF(ISNUMBER('行政コスト計算書(PL)'!$D$25),'行政コスト計算書(PL)'!$D$25,0)</f>
        <v>5636536244</v>
      </c>
      <c r="H29" s="5" t="str">
        <f t="shared" si="0"/>
        <v>○</v>
      </c>
    </row>
    <row r="30" spans="1:8">
      <c r="A30" s="140" t="s">
        <v>304</v>
      </c>
      <c r="B30" s="137" t="s">
        <v>305</v>
      </c>
      <c r="C30" s="137"/>
      <c r="D30" s="137"/>
      <c r="E30" s="2" t="s">
        <v>307</v>
      </c>
      <c r="F30" s="21">
        <f>+'3.(1)財源の明細'!E53</f>
        <v>14435309580</v>
      </c>
      <c r="G30" s="21">
        <f>IF(ISNUMBER('純資産変動計算書(NW)'!$B$12),'純資産変動計算書(NW)'!$B$12,0)</f>
        <v>14435309580</v>
      </c>
      <c r="H30" s="5" t="str">
        <f t="shared" si="0"/>
        <v>○</v>
      </c>
    </row>
    <row r="31" spans="1:8">
      <c r="A31" s="141"/>
      <c r="B31" s="137"/>
      <c r="C31" s="137"/>
      <c r="D31" s="137"/>
      <c r="E31" s="2" t="s">
        <v>308</v>
      </c>
      <c r="F31" s="21">
        <f>+'3.(1)財源の明細'!E56</f>
        <v>7494368936</v>
      </c>
      <c r="G31" s="21">
        <f>IF(ISNUMBER('純資産変動計算書(NW)'!$B$13),'純資産変動計算書(NW)'!$B$13,0)</f>
        <v>7494368936</v>
      </c>
      <c r="H31" s="5" t="str">
        <f t="shared" si="0"/>
        <v>○</v>
      </c>
    </row>
    <row r="32" spans="1:8">
      <c r="A32" s="141"/>
      <c r="B32" s="137"/>
      <c r="C32" s="137"/>
      <c r="D32" s="137"/>
      <c r="E32" s="2" t="s">
        <v>373</v>
      </c>
      <c r="F32" s="21">
        <f>+'3.(1)財源の明細'!E54</f>
        <v>357418500</v>
      </c>
      <c r="G32" s="21">
        <f>+IF(ISNUMBER('資金収支計算書(CF)'!D38),'資金収支計算書(CF)'!D38,0)</f>
        <v>357418500</v>
      </c>
      <c r="H32" s="5" t="str">
        <f t="shared" si="0"/>
        <v>○</v>
      </c>
    </row>
    <row r="33" spans="1:9">
      <c r="A33" s="141"/>
      <c r="B33" s="128" t="s">
        <v>306</v>
      </c>
      <c r="C33" s="129"/>
      <c r="D33" s="130"/>
      <c r="E33" s="2" t="s">
        <v>374</v>
      </c>
      <c r="F33" s="21">
        <f>SUMIFS('3.(2)財源情報の明細'!B:B,'3.(2)財源情報の明細'!A:A,E33)</f>
        <v>22222740083</v>
      </c>
      <c r="G33" s="21">
        <f>IF(ISNUMBER('純資産変動計算書(NW)'!$B$10),-'純資産変動計算書(NW)'!$B$10,0)</f>
        <v>22222740083</v>
      </c>
      <c r="H33" s="5" t="str">
        <f t="shared" si="0"/>
        <v>○</v>
      </c>
    </row>
    <row r="34" spans="1:9">
      <c r="A34" s="141"/>
      <c r="B34" s="131"/>
      <c r="C34" s="132"/>
      <c r="D34" s="133"/>
      <c r="E34" s="2" t="s">
        <v>375</v>
      </c>
      <c r="F34" s="21">
        <f>SUMIFS('3.(2)財源情報の明細'!B:B,'3.(2)財源情報の明細'!A:A,E34)</f>
        <v>1038781501</v>
      </c>
      <c r="G34" s="21">
        <f>IF(ISNUMBER('純資産変動計算書(NW)'!$C$16),'純資産変動計算書(NW)'!$C$16,0)</f>
        <v>1038781501</v>
      </c>
      <c r="H34" s="5" t="str">
        <f t="shared" si="0"/>
        <v>○</v>
      </c>
    </row>
    <row r="35" spans="1:9">
      <c r="A35" s="141"/>
      <c r="B35" s="131"/>
      <c r="C35" s="132"/>
      <c r="D35" s="133"/>
      <c r="E35" s="2" t="s">
        <v>360</v>
      </c>
      <c r="F35" s="21">
        <f>SUMIFS('3.(2)財源情報の明細'!B:B,'3.(2)財源情報の明細'!A:A,E35)</f>
        <v>2688013440</v>
      </c>
      <c r="G35" s="21">
        <f>IF(ISNUMBER('純資産変動計算書(NW)'!$C$18),'純資産変動計算書(NW)'!$C$18,0)</f>
        <v>2688013440</v>
      </c>
      <c r="H35" s="5" t="str">
        <f t="shared" si="0"/>
        <v>○</v>
      </c>
    </row>
    <row r="36" spans="1:9">
      <c r="A36" s="141"/>
      <c r="B36" s="131"/>
      <c r="C36" s="132"/>
      <c r="D36" s="133"/>
      <c r="E36" s="2" t="s">
        <v>308</v>
      </c>
      <c r="F36" s="21">
        <f>SUMIFS('3.(2)財源情報の明細'!C:C,'3.(2)財源情報の明細'!A:A,"合計")</f>
        <v>7494368936</v>
      </c>
      <c r="G36" s="21">
        <f>IF(ISNUMBER('純資産変動計算書(NW)'!$B$13),'純資産変動計算書(NW)'!$B$13,0)</f>
        <v>7494368936</v>
      </c>
      <c r="H36" s="5" t="str">
        <f>IF(F36+I36=G36,"○","×")</f>
        <v>○</v>
      </c>
      <c r="I36" s="22"/>
    </row>
    <row r="37" spans="1:9">
      <c r="A37" s="141"/>
      <c r="B37" s="131"/>
      <c r="C37" s="132"/>
      <c r="D37" s="133"/>
      <c r="E37" s="2" t="s">
        <v>362</v>
      </c>
      <c r="F37" s="21">
        <f>SUMIFS('3.(2)財源情報の明細'!D:D,'3.(2)財源情報の明細'!A:A,"合計")</f>
        <v>1823200000</v>
      </c>
      <c r="G37" s="21">
        <f>IF(ISNUMBER('資金収支計算書(CF)'!$D$49),'資金収支計算書(CF)'!$D$49,0)</f>
        <v>1823200000</v>
      </c>
      <c r="H37" s="5" t="str">
        <f>IF(F37+I37=G37,"○","×")</f>
        <v>○</v>
      </c>
      <c r="I37" s="22"/>
    </row>
    <row r="38" spans="1:9">
      <c r="A38" s="142"/>
      <c r="B38" s="134"/>
      <c r="C38" s="135"/>
      <c r="D38" s="136"/>
      <c r="E38" s="2" t="s">
        <v>371</v>
      </c>
      <c r="F38" s="21">
        <f>SUMIFS('3.(2)財源情報の明細'!E:E,'3.(2)財源情報の明細'!A:A,"合計")</f>
        <v>12983979719</v>
      </c>
      <c r="G38" s="21">
        <f>IF(ISNUMBER('純資産変動計算書(NW)'!$B$12),'純資産変動計算書(NW)'!$B$12-'資金収支計算書(CF)'!$D$45,0)</f>
        <v>12983409361</v>
      </c>
      <c r="H38" s="5" t="str">
        <f>IF(F38-I36-I37-I38=G38,"○","×")</f>
        <v>○</v>
      </c>
      <c r="I38" s="22">
        <v>570358</v>
      </c>
    </row>
    <row r="39" spans="1:9">
      <c r="A39" s="2" t="s">
        <v>309</v>
      </c>
      <c r="B39" s="137" t="s">
        <v>310</v>
      </c>
      <c r="C39" s="137"/>
      <c r="D39" s="137"/>
      <c r="E39" s="2" t="s">
        <v>264</v>
      </c>
      <c r="F39" s="30">
        <f>SUMIFS('4.(1)資金の明細'!B:B,'4.(1)資金の明細'!A:A,"合計")</f>
        <v>1050216844</v>
      </c>
      <c r="G39" s="30">
        <f>IF(ISNUMBER('資金収支計算書(CF)'!$D$55),'資金収支計算書(CF)'!$D$55,0)</f>
        <v>1050216844</v>
      </c>
      <c r="H39" s="5" t="str">
        <f t="shared" ref="H39" si="2">IF(F39=G39,"○","×")</f>
        <v>○</v>
      </c>
    </row>
    <row r="40" spans="1:9">
      <c r="F40" s="31"/>
      <c r="G40" s="31"/>
    </row>
    <row r="41" spans="1:9">
      <c r="F41" s="32" t="s">
        <v>364</v>
      </c>
      <c r="G41" s="32" t="s">
        <v>365</v>
      </c>
    </row>
    <row r="42" spans="1:9">
      <c r="D42" s="137" t="s">
        <v>363</v>
      </c>
      <c r="E42" s="2" t="s">
        <v>366</v>
      </c>
      <c r="F42" s="33">
        <f>+'貸借対照表(BS)'!E25</f>
        <v>74796452649</v>
      </c>
      <c r="G42" s="33">
        <f>+'純資産変動計算書(NW)'!C27</f>
        <v>74796452649</v>
      </c>
      <c r="H42" s="5" t="str">
        <f t="shared" ref="H42:H46" si="3">IF(F42=G42,"○","×")</f>
        <v>○</v>
      </c>
    </row>
    <row r="43" spans="1:9">
      <c r="D43" s="137"/>
      <c r="E43" s="23" t="s">
        <v>367</v>
      </c>
      <c r="F43" s="33">
        <f>+'貸借対照表(BS)'!E26</f>
        <v>-19528757115</v>
      </c>
      <c r="G43" s="33">
        <f>+'純資産変動計算書(NW)'!D27</f>
        <v>-19528757115</v>
      </c>
      <c r="H43" s="8" t="str">
        <f t="shared" si="3"/>
        <v>○</v>
      </c>
    </row>
    <row r="44" spans="1:9">
      <c r="D44" s="137"/>
      <c r="E44" s="23" t="s">
        <v>443</v>
      </c>
      <c r="F44" s="33" t="str">
        <f>+'貸借対照表(BS)'!E27</f>
        <v>-</v>
      </c>
      <c r="G44" s="33" t="str">
        <f>+'純資産変動計算書(NW)'!E27</f>
        <v>-</v>
      </c>
      <c r="H44" s="8" t="str">
        <f t="shared" si="3"/>
        <v>○</v>
      </c>
    </row>
    <row r="45" spans="1:9">
      <c r="F45" s="32" t="s">
        <v>364</v>
      </c>
      <c r="G45" s="32" t="s">
        <v>370</v>
      </c>
    </row>
    <row r="46" spans="1:9">
      <c r="D46" s="7" t="s">
        <v>368</v>
      </c>
      <c r="E46" s="7" t="s">
        <v>369</v>
      </c>
      <c r="F46" s="33">
        <f>+'貸借対照表(BS)'!B54</f>
        <v>1320310437</v>
      </c>
      <c r="G46" s="33">
        <f>+'資金収支計算書(CF)'!D60</f>
        <v>1320310437</v>
      </c>
      <c r="H46" s="5" t="str">
        <f t="shared" si="3"/>
        <v>○</v>
      </c>
    </row>
  </sheetData>
  <mergeCells count="32">
    <mergeCell ref="D42:D44"/>
    <mergeCell ref="B29:D29"/>
    <mergeCell ref="A1:D1"/>
    <mergeCell ref="C20:C21"/>
    <mergeCell ref="D20:D21"/>
    <mergeCell ref="C23:C28"/>
    <mergeCell ref="D23:D28"/>
    <mergeCell ref="C6:C8"/>
    <mergeCell ref="D6:D8"/>
    <mergeCell ref="C9:C10"/>
    <mergeCell ref="D9:D10"/>
    <mergeCell ref="C17:C18"/>
    <mergeCell ref="D13:D14"/>
    <mergeCell ref="D17:D18"/>
    <mergeCell ref="A30:A38"/>
    <mergeCell ref="B30:D32"/>
    <mergeCell ref="H13:H14"/>
    <mergeCell ref="D15:D16"/>
    <mergeCell ref="E15:E16"/>
    <mergeCell ref="F15:F16"/>
    <mergeCell ref="G15:G16"/>
    <mergeCell ref="H15:H16"/>
    <mergeCell ref="E13:E14"/>
    <mergeCell ref="F13:F14"/>
    <mergeCell ref="B33:D38"/>
    <mergeCell ref="B39:D39"/>
    <mergeCell ref="G13:G14"/>
    <mergeCell ref="A2:A28"/>
    <mergeCell ref="B2:B16"/>
    <mergeCell ref="B17:B28"/>
    <mergeCell ref="C4:C5"/>
    <mergeCell ref="D4:D5"/>
  </mergeCells>
  <phoneticPr fontId="5"/>
  <conditionalFormatting sqref="H34">
    <cfRule type="expression" dxfId="21" priority="7">
      <formula>H34="×"</formula>
    </cfRule>
  </conditionalFormatting>
  <conditionalFormatting sqref="H31">
    <cfRule type="expression" dxfId="20" priority="6">
      <formula>H31="×"</formula>
    </cfRule>
  </conditionalFormatting>
  <conditionalFormatting sqref="H11">
    <cfRule type="expression" dxfId="19" priority="5">
      <formula>H11="×"</formula>
    </cfRule>
  </conditionalFormatting>
  <conditionalFormatting sqref="H36">
    <cfRule type="expression" dxfId="18" priority="9">
      <formula>H36="×"</formula>
    </cfRule>
  </conditionalFormatting>
  <conditionalFormatting sqref="H35 H12:H30">
    <cfRule type="expression" dxfId="17" priority="8">
      <formula>H12="×"</formula>
    </cfRule>
  </conditionalFormatting>
  <conditionalFormatting sqref="H37">
    <cfRule type="expression" dxfId="16" priority="4">
      <formula>H37="×"</formula>
    </cfRule>
  </conditionalFormatting>
  <conditionalFormatting sqref="H2:H3 H38 H32:H33 H5:H10">
    <cfRule type="expression" dxfId="15" priority="10">
      <formula>H2="×"</formula>
    </cfRule>
  </conditionalFormatting>
  <conditionalFormatting sqref="H4">
    <cfRule type="expression" dxfId="14" priority="3">
      <formula>H4="×"</formula>
    </cfRule>
  </conditionalFormatting>
  <conditionalFormatting sqref="H43">
    <cfRule type="expression" dxfId="13" priority="1">
      <formula>H43="×"</formula>
    </cfRule>
  </conditionalFormatting>
  <conditionalFormatting sqref="H39:H42 H44:H46">
    <cfRule type="expression" dxfId="12" priority="2">
      <formula>H39="×"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8A50B-83E9-42DA-8A8D-BCD9CE021835}">
  <sheetPr codeName="Sheet22">
    <tabColor rgb="FFFF0000"/>
  </sheetPr>
  <dimension ref="A1:F40"/>
  <sheetViews>
    <sheetView workbookViewId="0">
      <selection sqref="A1:XFD1048576"/>
    </sheetView>
  </sheetViews>
  <sheetFormatPr defaultRowHeight="18.75"/>
  <cols>
    <col min="1" max="1" width="21.375" bestFit="1" customWidth="1"/>
    <col min="2" max="2" width="30.25" bestFit="1" customWidth="1"/>
    <col min="3" max="4" width="17.75" style="38" customWidth="1"/>
    <col min="5" max="5" width="9" style="4"/>
    <col min="6" max="6" width="11.625" bestFit="1" customWidth="1"/>
  </cols>
  <sheetData>
    <row r="1" spans="1:6" s="4" customFormat="1" ht="30" customHeight="1">
      <c r="A1" s="27"/>
      <c r="B1" s="27" t="s">
        <v>271</v>
      </c>
      <c r="C1" s="34" t="s">
        <v>272</v>
      </c>
      <c r="D1" s="34" t="s">
        <v>273</v>
      </c>
      <c r="E1" s="6" t="s">
        <v>274</v>
      </c>
    </row>
    <row r="2" spans="1:6">
      <c r="A2" s="137" t="s">
        <v>444</v>
      </c>
      <c r="B2" s="2" t="s">
        <v>337</v>
      </c>
      <c r="C2" s="35">
        <f>IF('1.(1)①有形固定資産の明細'!$H$6="-",0,'1.(1)①有形固定資産の明細'!$H$6)</f>
        <v>34439240945</v>
      </c>
      <c r="D2" s="35">
        <f>IF(ISNUMBER('貸借対照表(BS)'!$B$10),'貸借対照表(BS)'!$B$10,0)</f>
        <v>34439240945</v>
      </c>
      <c r="E2" s="5" t="str">
        <f>IF(C2=D2,"○","×")</f>
        <v>○</v>
      </c>
    </row>
    <row r="3" spans="1:6">
      <c r="A3" s="137"/>
      <c r="B3" s="2" t="s">
        <v>338</v>
      </c>
      <c r="C3" s="35">
        <f>IF('1.(1)①有形固定資産の明細'!$H$7="-",0,'1.(1)①有形固定資産の明細'!$H$7)</f>
        <v>17144419868</v>
      </c>
      <c r="D3" s="35">
        <f>IF(ISNUMBER('貸借対照表(BS)'!$B$11),'貸借対照表(BS)'!$B$11,0)</f>
        <v>17144419868</v>
      </c>
      <c r="E3" s="5" t="str">
        <f>IF(C3=D3,"○","×")</f>
        <v>○</v>
      </c>
    </row>
    <row r="4" spans="1:6">
      <c r="A4" s="137"/>
      <c r="B4" s="2" t="s">
        <v>339</v>
      </c>
      <c r="C4" s="35">
        <f>IF('1.(1)①有形固定資産の明細'!$H$8="-",0,'1.(1)①有形固定資産の明細'!$H$8)</f>
        <v>0</v>
      </c>
      <c r="D4" s="35">
        <f>IF(ISNUMBER('貸借対照表(BS)'!$B$12),'貸借対照表(BS)'!$B$12,0)</f>
        <v>0</v>
      </c>
      <c r="E4" s="5" t="str">
        <f>IF(C4=D4,"○","×")</f>
        <v>○</v>
      </c>
      <c r="F4" s="36"/>
    </row>
    <row r="5" spans="1:6">
      <c r="A5" s="137"/>
      <c r="B5" s="2" t="s">
        <v>340</v>
      </c>
      <c r="C5" s="35">
        <f>IF('1.(1)①有形固定資産の明細'!$E$9="-",0,'1.(1)①有形固定資産の明細'!$E$9)</f>
        <v>44964899043</v>
      </c>
      <c r="D5" s="35">
        <f>IF(ISNUMBER('貸借対照表(BS)'!$B$13),'貸借対照表(BS)'!$B$13,0)</f>
        <v>44964899043</v>
      </c>
      <c r="E5" s="5" t="str">
        <f t="shared" ref="E5:E13" si="0">IF(C5=D5,"○","×")</f>
        <v>○</v>
      </c>
    </row>
    <row r="6" spans="1:6">
      <c r="A6" s="137"/>
      <c r="B6" s="2" t="s">
        <v>445</v>
      </c>
      <c r="C6" s="35">
        <f>IF('1.(1)①有形固定資産の明細'!$F$9="-",0,'1.(1)①有形固定資産の明細'!$F$9)*-1</f>
        <v>-28004661779</v>
      </c>
      <c r="D6" s="35">
        <f>IF(ISNUMBER('貸借対照表(BS)'!$B$14),'貸借対照表(BS)'!$B$14,0)</f>
        <v>-28004661779</v>
      </c>
      <c r="E6" s="5" t="str">
        <f t="shared" si="0"/>
        <v>○</v>
      </c>
    </row>
    <row r="7" spans="1:6">
      <c r="A7" s="137"/>
      <c r="B7" s="2" t="s">
        <v>341</v>
      </c>
      <c r="C7" s="35">
        <f>IF('1.(1)①有形固定資産の明細'!$E$10="-",0,'1.(1)①有形固定資産の明細'!$E$10)</f>
        <v>662413507</v>
      </c>
      <c r="D7" s="35">
        <f>IF(ISNUMBER('貸借対照表(BS)'!$B$15),'貸借対照表(BS)'!$B$15,0)</f>
        <v>662413507</v>
      </c>
      <c r="E7" s="5" t="str">
        <f t="shared" si="0"/>
        <v>○</v>
      </c>
    </row>
    <row r="8" spans="1:6">
      <c r="A8" s="137"/>
      <c r="B8" s="2" t="s">
        <v>446</v>
      </c>
      <c r="C8" s="35">
        <f>IF('1.(1)①有形固定資産の明細'!$F$10="-",0,'1.(1)①有形固定資産の明細'!$F$10)*-1</f>
        <v>-350972396</v>
      </c>
      <c r="D8" s="35">
        <f>IF(ISNUMBER('貸借対照表(BS)'!$B$16),'貸借対照表(BS)'!$B$16,0)</f>
        <v>-350972396</v>
      </c>
      <c r="E8" s="5" t="str">
        <f t="shared" si="0"/>
        <v>○</v>
      </c>
    </row>
    <row r="9" spans="1:6">
      <c r="A9" s="137"/>
      <c r="B9" s="2" t="s">
        <v>342</v>
      </c>
      <c r="C9" s="35">
        <f>IF('1.(1)①有形固定資産の明細'!$H$11="-",0,'1.(1)①有形固定資産の明細'!$H$11)</f>
        <v>0</v>
      </c>
      <c r="D9" s="35">
        <f>SUM('貸借対照表(BS)'!$B$17:$B$18)</f>
        <v>0</v>
      </c>
      <c r="E9" s="5" t="str">
        <f t="shared" si="0"/>
        <v>○</v>
      </c>
    </row>
    <row r="10" spans="1:6">
      <c r="A10" s="137"/>
      <c r="B10" s="2" t="s">
        <v>343</v>
      </c>
      <c r="C10" s="35">
        <f>IF('1.(1)①有形固定資産の明細'!$H$12="-",0,'1.(1)①有形固定資産の明細'!$H$12)</f>
        <v>0</v>
      </c>
      <c r="D10" s="35">
        <f>SUM('貸借対照表(BS)'!$B$19:$B$20)</f>
        <v>0</v>
      </c>
      <c r="E10" s="5" t="str">
        <f t="shared" si="0"/>
        <v>○</v>
      </c>
    </row>
    <row r="11" spans="1:6">
      <c r="A11" s="137"/>
      <c r="B11" s="2" t="s">
        <v>344</v>
      </c>
      <c r="C11" s="35">
        <f>IF('1.(1)①有形固定資産の明細'!$H$13="-",0,'1.(1)①有形固定資産の明細'!$H$13)</f>
        <v>0</v>
      </c>
      <c r="D11" s="35">
        <f>SUM('貸借対照表(BS)'!$B$21:$B$22)</f>
        <v>0</v>
      </c>
      <c r="E11" s="5" t="str">
        <f t="shared" si="0"/>
        <v>○</v>
      </c>
    </row>
    <row r="12" spans="1:6">
      <c r="A12" s="137"/>
      <c r="B12" s="2" t="s">
        <v>60</v>
      </c>
      <c r="C12" s="35">
        <f>IF('1.(1)①有形固定資産の明細'!$H$14="-",0,'1.(1)①有形固定資産の明細'!$H$14)</f>
        <v>0</v>
      </c>
      <c r="D12" s="35">
        <f>SUM('貸借対照表(BS)'!$B$23:$B$24)</f>
        <v>0</v>
      </c>
      <c r="E12" s="5" t="str">
        <f t="shared" si="0"/>
        <v>○</v>
      </c>
    </row>
    <row r="13" spans="1:6">
      <c r="A13" s="137"/>
      <c r="B13" s="2" t="s">
        <v>345</v>
      </c>
      <c r="C13" s="35">
        <f>IF('1.(1)①有形固定資産の明細'!$H$15="-",0,'1.(1)①有形固定資産の明細'!$H$15)</f>
        <v>23142702</v>
      </c>
      <c r="D13" s="35">
        <f>IF(ISNUMBER('貸借対照表(BS)'!$B$25),'貸借対照表(BS)'!$B$25,0)</f>
        <v>23142702</v>
      </c>
      <c r="E13" s="5" t="str">
        <f t="shared" si="0"/>
        <v>○</v>
      </c>
    </row>
    <row r="14" spans="1:6">
      <c r="A14" s="137"/>
      <c r="B14" s="2" t="s">
        <v>346</v>
      </c>
      <c r="C14" s="35">
        <f>IF('1.(1)①有形固定資産の明細'!$H$16="-",0,'1.(1)①有形固定資産の明細'!$H$16)</f>
        <v>32166159718</v>
      </c>
      <c r="D14" s="35">
        <f>IF(ISNUMBER('貸借対照表(BS)'!$B$26),'貸借対照表(BS)'!$B$26,0)</f>
        <v>32166159718</v>
      </c>
      <c r="E14" s="5" t="str">
        <f>IF(C14=D14,"○","×")</f>
        <v>○</v>
      </c>
    </row>
    <row r="15" spans="1:6">
      <c r="A15" s="137"/>
      <c r="B15" s="2" t="s">
        <v>338</v>
      </c>
      <c r="C15" s="35">
        <f>IF('1.(1)①有形固定資産の明細'!$H$17="-",0,'1.(1)①有形固定資産の明細'!$H$17)</f>
        <v>4704866656</v>
      </c>
      <c r="D15" s="35">
        <f>IF(ISNUMBER('貸借対照表(BS)'!$B$27),'貸借対照表(BS)'!$B$27,0)</f>
        <v>4704866656</v>
      </c>
      <c r="E15" s="5" t="str">
        <f>IF(C15=D15,"○","×")</f>
        <v>○</v>
      </c>
      <c r="F15" s="36"/>
    </row>
    <row r="16" spans="1:6">
      <c r="A16" s="137"/>
      <c r="B16" s="2" t="s">
        <v>340</v>
      </c>
      <c r="C16" s="35">
        <f>IF('1.(1)①有形固定資産の明細'!$E$18="-",0,'1.(1)①有形固定資産の明細'!$E$18)</f>
        <v>688845994</v>
      </c>
      <c r="D16" s="35">
        <f>IF(ISNUMBER('貸借対照表(BS)'!$B$28),'貸借対照表(BS)'!$B$28,0)</f>
        <v>688845994</v>
      </c>
      <c r="E16" s="5" t="str">
        <f t="shared" ref="E16:E40" si="1">IF(C16=D16,"○","×")</f>
        <v>○</v>
      </c>
    </row>
    <row r="17" spans="1:5">
      <c r="A17" s="137"/>
      <c r="B17" s="2" t="s">
        <v>445</v>
      </c>
      <c r="C17" s="35">
        <f>IF('1.(1)①有形固定資産の明細'!$F$18="-",0,'1.(1)①有形固定資産の明細'!$F$18)*-1</f>
        <v>-415296389</v>
      </c>
      <c r="D17" s="35">
        <f>IF(ISNUMBER('貸借対照表(BS)'!$B$29),'貸借対照表(BS)'!$B$29,0)</f>
        <v>-415296389</v>
      </c>
      <c r="E17" s="5" t="str">
        <f t="shared" si="1"/>
        <v>○</v>
      </c>
    </row>
    <row r="18" spans="1:5">
      <c r="A18" s="137"/>
      <c r="B18" s="2" t="s">
        <v>341</v>
      </c>
      <c r="C18" s="35">
        <f>IF('1.(1)①有形固定資産の明細'!$E$19="-",0,'1.(1)①有形固定資産の明細'!$E$19)</f>
        <v>87850386285</v>
      </c>
      <c r="D18" s="35">
        <f>IF(ISNUMBER('貸借対照表(BS)'!$B$30),'貸借対照表(BS)'!$B$30,0)</f>
        <v>87850386285</v>
      </c>
      <c r="E18" s="5" t="str">
        <f t="shared" si="1"/>
        <v>○</v>
      </c>
    </row>
    <row r="19" spans="1:5">
      <c r="A19" s="137"/>
      <c r="B19" s="2" t="s">
        <v>446</v>
      </c>
      <c r="C19" s="35">
        <f>IF('1.(1)①有形固定資産の明細'!$F$19="-",0,'1.(1)①有形固定資産の明細'!$F$19)*-1</f>
        <v>-60816868197</v>
      </c>
      <c r="D19" s="35">
        <f>IF(ISNUMBER('貸借対照表(BS)'!$B$31),'貸借対照表(BS)'!$B$31,0)</f>
        <v>-60816868197</v>
      </c>
      <c r="E19" s="5" t="str">
        <f t="shared" si="1"/>
        <v>○</v>
      </c>
    </row>
    <row r="20" spans="1:5">
      <c r="A20" s="137"/>
      <c r="B20" s="2" t="s">
        <v>60</v>
      </c>
      <c r="C20" s="35">
        <f>IF('1.(1)①有形固定資産の明細'!$H$20="-",0,'1.(1)①有形固定資産の明細'!$H$20)</f>
        <v>0</v>
      </c>
      <c r="D20" s="35">
        <f>SUM('貸借対照表(BS)'!$B$32:$B$33)</f>
        <v>0</v>
      </c>
      <c r="E20" s="5" t="str">
        <f t="shared" si="1"/>
        <v>○</v>
      </c>
    </row>
    <row r="21" spans="1:5">
      <c r="A21" s="137"/>
      <c r="B21" s="2" t="s">
        <v>345</v>
      </c>
      <c r="C21" s="35">
        <f>IF('1.(1)①有形固定資産の明細'!$H$21="-",0,'1.(1)①有形固定資産の明細'!$H$21)</f>
        <v>154225369</v>
      </c>
      <c r="D21" s="35">
        <f>IF(ISNUMBER('貸借対照表(BS)'!$B$34),'貸借対照表(BS)'!$B$34,0)</f>
        <v>154225369</v>
      </c>
      <c r="E21" s="5" t="str">
        <f t="shared" si="1"/>
        <v>○</v>
      </c>
    </row>
    <row r="22" spans="1:5">
      <c r="A22" s="137"/>
      <c r="B22" s="2" t="s">
        <v>347</v>
      </c>
      <c r="C22" s="35">
        <f>IF('1.(1)①有形固定資産の明細'!$E$22="-",0,'1.(1)①有形固定資産の明細'!$E$22)</f>
        <v>2260141086</v>
      </c>
      <c r="D22" s="35">
        <f>IF(ISNUMBER('貸借対照表(BS)'!$B$35),'貸借対照表(BS)'!$B$35,0)</f>
        <v>2260141086</v>
      </c>
      <c r="E22" s="5" t="str">
        <f t="shared" si="1"/>
        <v>○</v>
      </c>
    </row>
    <row r="23" spans="1:5">
      <c r="A23" s="137"/>
      <c r="B23" s="2" t="s">
        <v>447</v>
      </c>
      <c r="C23" s="35">
        <f>IF('1.(1)①有形固定資産の明細'!$F$22="-",0,'1.(1)①有形固定資産の明細'!$F$22)*-1</f>
        <v>-1783837572</v>
      </c>
      <c r="D23" s="35">
        <f>IF(ISNUMBER('貸借対照表(BS)'!$B$36),'貸借対照表(BS)'!$B$36,0)</f>
        <v>-1783837572</v>
      </c>
      <c r="E23" s="5" t="str">
        <f t="shared" si="1"/>
        <v>○</v>
      </c>
    </row>
    <row r="24" spans="1:5">
      <c r="A24" s="137" t="s">
        <v>448</v>
      </c>
      <c r="B24" s="37" t="s">
        <v>337</v>
      </c>
      <c r="C24" s="35">
        <f>IF('1.(1)②有形固定資産に係る行政目的別の明細'!$J6="-",0,'1.(1)②有形固定資産に係る行政目的別の明細'!$J6)</f>
        <v>34439240945</v>
      </c>
      <c r="D24" s="35">
        <f>IF(ISNUMBER('貸借対照表(BS)'!$B$10),'貸借対照表(BS)'!$B$10,0)</f>
        <v>34439240945</v>
      </c>
      <c r="E24" s="5" t="str">
        <f t="shared" si="1"/>
        <v>○</v>
      </c>
    </row>
    <row r="25" spans="1:5">
      <c r="A25" s="137"/>
      <c r="B25" s="37" t="s">
        <v>338</v>
      </c>
      <c r="C25" s="35">
        <f>IF('1.(1)②有形固定資産に係る行政目的別の明細'!$J7="-",0,'1.(1)②有形固定資産に係る行政目的別の明細'!$J7)</f>
        <v>17144419868</v>
      </c>
      <c r="D25" s="35">
        <f>IF(ISNUMBER('貸借対照表(BS)'!$B$11),'貸借対照表(BS)'!$B$11,0)</f>
        <v>17144419868</v>
      </c>
      <c r="E25" s="5" t="str">
        <f t="shared" si="1"/>
        <v>○</v>
      </c>
    </row>
    <row r="26" spans="1:5">
      <c r="A26" s="137"/>
      <c r="B26" s="37" t="s">
        <v>339</v>
      </c>
      <c r="C26" s="35">
        <f>IF('1.(1)②有形固定資産に係る行政目的別の明細'!$J8="-",0,'1.(1)②有形固定資産に係る行政目的別の明細'!$J8)</f>
        <v>0</v>
      </c>
      <c r="D26" s="35">
        <f>IF(ISNUMBER('貸借対照表(BS)'!$B$12),'貸借対照表(BS)'!$B$12,0)</f>
        <v>0</v>
      </c>
      <c r="E26" s="5" t="str">
        <f t="shared" si="1"/>
        <v>○</v>
      </c>
    </row>
    <row r="27" spans="1:5">
      <c r="A27" s="137"/>
      <c r="B27" s="37" t="s">
        <v>340</v>
      </c>
      <c r="C27" s="35">
        <f>IF('1.(1)②有形固定資産に係る行政目的別の明細'!$J9="-",0,'1.(1)②有形固定資産に係る行政目的別の明細'!$J9)</f>
        <v>16960237264</v>
      </c>
      <c r="D27" s="35">
        <f>SUM('貸借対照表(BS)'!$B$13:$B$14)</f>
        <v>16960237264</v>
      </c>
      <c r="E27" s="5" t="str">
        <f t="shared" si="1"/>
        <v>○</v>
      </c>
    </row>
    <row r="28" spans="1:5">
      <c r="A28" s="137"/>
      <c r="B28" s="37" t="s">
        <v>341</v>
      </c>
      <c r="C28" s="35">
        <f>IF('1.(1)②有形固定資産に係る行政目的別の明細'!$J10="-",0,'1.(1)②有形固定資産に係る行政目的別の明細'!$J10)</f>
        <v>311441111</v>
      </c>
      <c r="D28" s="35">
        <f>SUM('貸借対照表(BS)'!$B$15:$B$16)</f>
        <v>311441111</v>
      </c>
      <c r="E28" s="5" t="str">
        <f t="shared" si="1"/>
        <v>○</v>
      </c>
    </row>
    <row r="29" spans="1:5">
      <c r="A29" s="137"/>
      <c r="B29" s="37" t="s">
        <v>342</v>
      </c>
      <c r="C29" s="35">
        <f>IF('1.(1)②有形固定資産に係る行政目的別の明細'!$J11="-",0,'1.(1)②有形固定資産に係る行政目的別の明細'!$J11)</f>
        <v>0</v>
      </c>
      <c r="D29" s="35">
        <f>SUM('貸借対照表(BS)'!$B$17:$B$18)</f>
        <v>0</v>
      </c>
      <c r="E29" s="5" t="str">
        <f t="shared" si="1"/>
        <v>○</v>
      </c>
    </row>
    <row r="30" spans="1:5">
      <c r="A30" s="137"/>
      <c r="B30" s="37" t="s">
        <v>343</v>
      </c>
      <c r="C30" s="35">
        <f>IF('1.(1)②有形固定資産に係る行政目的別の明細'!$J12="-",0,'1.(1)②有形固定資産に係る行政目的別の明細'!$J12)</f>
        <v>0</v>
      </c>
      <c r="D30" s="35">
        <f>SUM('貸借対照表(BS)'!$B$19:$B$20)</f>
        <v>0</v>
      </c>
      <c r="E30" s="5" t="str">
        <f t="shared" si="1"/>
        <v>○</v>
      </c>
    </row>
    <row r="31" spans="1:5">
      <c r="A31" s="137"/>
      <c r="B31" s="37" t="s">
        <v>344</v>
      </c>
      <c r="C31" s="35">
        <f>IF('1.(1)②有形固定資産に係る行政目的別の明細'!$J13="-",0,'1.(1)②有形固定資産に係る行政目的別の明細'!$J13)</f>
        <v>0</v>
      </c>
      <c r="D31" s="35">
        <f>SUM('貸借対照表(BS)'!$B$21:$B$22)</f>
        <v>0</v>
      </c>
      <c r="E31" s="5" t="str">
        <f t="shared" si="1"/>
        <v>○</v>
      </c>
    </row>
    <row r="32" spans="1:5">
      <c r="A32" s="137"/>
      <c r="B32" s="37" t="s">
        <v>60</v>
      </c>
      <c r="C32" s="35">
        <f>IF('1.(1)②有形固定資産に係る行政目的別の明細'!$J14="-",0,'1.(1)②有形固定資産に係る行政目的別の明細'!$J14)</f>
        <v>0</v>
      </c>
      <c r="D32" s="35">
        <f>SUM('貸借対照表(BS)'!$B$23:$B$24)</f>
        <v>0</v>
      </c>
      <c r="E32" s="5" t="str">
        <f t="shared" si="1"/>
        <v>○</v>
      </c>
    </row>
    <row r="33" spans="1:5">
      <c r="A33" s="137"/>
      <c r="B33" s="37" t="s">
        <v>345</v>
      </c>
      <c r="C33" s="35">
        <f>IF('1.(1)②有形固定資産に係る行政目的別の明細'!$J15="-",0,'1.(1)②有形固定資産に係る行政目的別の明細'!$J15)</f>
        <v>23142702</v>
      </c>
      <c r="D33" s="35">
        <f>IF(ISNUMBER('貸借対照表(BS)'!$B$25),'貸借対照表(BS)'!$B$25,0)</f>
        <v>23142702</v>
      </c>
      <c r="E33" s="5" t="str">
        <f t="shared" si="1"/>
        <v>○</v>
      </c>
    </row>
    <row r="34" spans="1:5">
      <c r="A34" s="137"/>
      <c r="B34" s="37" t="s">
        <v>346</v>
      </c>
      <c r="C34" s="35">
        <f>IF('1.(1)②有形固定資産に係る行政目的別の明細'!$J16="-",0,'1.(1)②有形固定資産に係る行政目的別の明細'!$J16)</f>
        <v>32166159718</v>
      </c>
      <c r="D34" s="35">
        <f>IF(ISNUMBER('貸借対照表(BS)'!$B$26),'貸借対照表(BS)'!$B$26,0)</f>
        <v>32166159718</v>
      </c>
      <c r="E34" s="5" t="str">
        <f t="shared" si="1"/>
        <v>○</v>
      </c>
    </row>
    <row r="35" spans="1:5">
      <c r="A35" s="137"/>
      <c r="B35" s="37" t="s">
        <v>338</v>
      </c>
      <c r="C35" s="35">
        <f>IF('1.(1)②有形固定資産に係る行政目的別の明細'!$J17="-",0,'1.(1)②有形固定資産に係る行政目的別の明細'!$J17)</f>
        <v>4704866656</v>
      </c>
      <c r="D35" s="35">
        <f>IF(ISNUMBER('貸借対照表(BS)'!$B$27),'貸借対照表(BS)'!$B$27,0)</f>
        <v>4704866656</v>
      </c>
      <c r="E35" s="5" t="str">
        <f t="shared" si="1"/>
        <v>○</v>
      </c>
    </row>
    <row r="36" spans="1:5">
      <c r="A36" s="137"/>
      <c r="B36" s="37" t="s">
        <v>340</v>
      </c>
      <c r="C36" s="35">
        <f>IF('1.(1)②有形固定資産に係る行政目的別の明細'!$J18="-",0,'1.(1)②有形固定資産に係る行政目的別の明細'!$J18)</f>
        <v>273549605</v>
      </c>
      <c r="D36" s="35">
        <f>SUM('貸借対照表(BS)'!$B$28:$B$29)</f>
        <v>273549605</v>
      </c>
      <c r="E36" s="5" t="str">
        <f t="shared" si="1"/>
        <v>○</v>
      </c>
    </row>
    <row r="37" spans="1:5">
      <c r="A37" s="137"/>
      <c r="B37" s="37" t="s">
        <v>341</v>
      </c>
      <c r="C37" s="35">
        <f>IF('1.(1)②有形固定資産に係る行政目的別の明細'!$J19="-",0,'1.(1)②有形固定資産に係る行政目的別の明細'!$J19)</f>
        <v>27033518088</v>
      </c>
      <c r="D37" s="35">
        <f>SUM('貸借対照表(BS)'!$B$30:$B$31)</f>
        <v>27033518088</v>
      </c>
      <c r="E37" s="5" t="str">
        <f t="shared" si="1"/>
        <v>○</v>
      </c>
    </row>
    <row r="38" spans="1:5">
      <c r="A38" s="137"/>
      <c r="B38" s="37" t="s">
        <v>60</v>
      </c>
      <c r="C38" s="35">
        <f>IF('1.(1)②有形固定資産に係る行政目的別の明細'!$J20="-",0,'1.(1)②有形固定資産に係る行政目的別の明細'!$J20)</f>
        <v>0</v>
      </c>
      <c r="D38" s="35">
        <f>SUM('貸借対照表(BS)'!$B$32:$B$33)</f>
        <v>0</v>
      </c>
      <c r="E38" s="5" t="str">
        <f t="shared" si="1"/>
        <v>○</v>
      </c>
    </row>
    <row r="39" spans="1:5">
      <c r="A39" s="137"/>
      <c r="B39" s="37" t="s">
        <v>345</v>
      </c>
      <c r="C39" s="35">
        <f>IF('1.(1)②有形固定資産に係る行政目的別の明細'!$J21="-",0,'1.(1)②有形固定資産に係る行政目的別の明細'!$J21)</f>
        <v>154225369</v>
      </c>
      <c r="D39" s="35">
        <f>IF(ISNUMBER('貸借対照表(BS)'!$B$34),'貸借対照表(BS)'!$B$34,0)</f>
        <v>154225369</v>
      </c>
      <c r="E39" s="5" t="str">
        <f t="shared" si="1"/>
        <v>○</v>
      </c>
    </row>
    <row r="40" spans="1:5">
      <c r="A40" s="137"/>
      <c r="B40" s="37" t="s">
        <v>347</v>
      </c>
      <c r="C40" s="35">
        <f>IF('1.(1)②有形固定資産に係る行政目的別の明細'!$J22="-",0,'1.(1)②有形固定資産に係る行政目的別の明細'!$J22)</f>
        <v>476303514</v>
      </c>
      <c r="D40" s="35">
        <f>SUM('貸借対照表(BS)'!$B$35:$B$36)</f>
        <v>476303514</v>
      </c>
      <c r="E40" s="5" t="str">
        <f t="shared" si="1"/>
        <v>○</v>
      </c>
    </row>
  </sheetData>
  <mergeCells count="2">
    <mergeCell ref="A2:A23"/>
    <mergeCell ref="A24:A40"/>
  </mergeCells>
  <phoneticPr fontId="5"/>
  <conditionalFormatting sqref="E24 E30:E40">
    <cfRule type="expression" dxfId="11" priority="11">
      <formula>E24="×"</formula>
    </cfRule>
  </conditionalFormatting>
  <conditionalFormatting sqref="E2 E14:E15 E17 E19:E21 E23">
    <cfRule type="expression" dxfId="10" priority="12">
      <formula>E2="×"</formula>
    </cfRule>
  </conditionalFormatting>
  <conditionalFormatting sqref="E13">
    <cfRule type="expression" dxfId="9" priority="9">
      <formula>E13="×"</formula>
    </cfRule>
  </conditionalFormatting>
  <conditionalFormatting sqref="E3:E4 E6 E8:E11">
    <cfRule type="expression" dxfId="8" priority="10">
      <formula>E3="×"</formula>
    </cfRule>
  </conditionalFormatting>
  <conditionalFormatting sqref="E12">
    <cfRule type="expression" dxfId="7" priority="8">
      <formula>E12="×"</formula>
    </cfRule>
  </conditionalFormatting>
  <conditionalFormatting sqref="E5">
    <cfRule type="expression" dxfId="6" priority="7">
      <formula>E5="×"</formula>
    </cfRule>
  </conditionalFormatting>
  <conditionalFormatting sqref="E7">
    <cfRule type="expression" dxfId="5" priority="6">
      <formula>E7="×"</formula>
    </cfRule>
  </conditionalFormatting>
  <conditionalFormatting sqref="E16">
    <cfRule type="expression" dxfId="4" priority="5">
      <formula>E16="×"</formula>
    </cfRule>
  </conditionalFormatting>
  <conditionalFormatting sqref="E18">
    <cfRule type="expression" dxfId="3" priority="4">
      <formula>E18="×"</formula>
    </cfRule>
  </conditionalFormatting>
  <conditionalFormatting sqref="E22">
    <cfRule type="expression" dxfId="2" priority="3">
      <formula>E22="×"</formula>
    </cfRule>
  </conditionalFormatting>
  <conditionalFormatting sqref="E27:E29">
    <cfRule type="expression" dxfId="1" priority="2">
      <formula>E27="×"</formula>
    </cfRule>
  </conditionalFormatting>
  <conditionalFormatting sqref="E25:E26">
    <cfRule type="expression" dxfId="0" priority="1">
      <formula>E25="×"</formula>
    </cfRule>
  </conditionalFormatting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32"/>
  <sheetViews>
    <sheetView workbookViewId="0"/>
  </sheetViews>
  <sheetFormatPr defaultColWidth="8.875" defaultRowHeight="15.75"/>
  <cols>
    <col min="1" max="1" width="54.875" style="13" bestFit="1" customWidth="1"/>
    <col min="2" max="11" width="15.375" style="13" customWidth="1"/>
    <col min="12" max="16384" width="8.875" style="13"/>
  </cols>
  <sheetData>
    <row r="1" spans="1:10" ht="30">
      <c r="A1" s="48" t="s">
        <v>0</v>
      </c>
    </row>
    <row r="2" spans="1:10" ht="18.75">
      <c r="A2" s="14" t="s">
        <v>381</v>
      </c>
    </row>
    <row r="3" spans="1:10" ht="18.75">
      <c r="A3" s="14" t="s">
        <v>449</v>
      </c>
    </row>
    <row r="4" spans="1:10" ht="18.75">
      <c r="A4" s="14" t="s">
        <v>330</v>
      </c>
    </row>
    <row r="5" spans="1:10" ht="18.75">
      <c r="A5" s="14"/>
    </row>
    <row r="6" spans="1:10" ht="18.75">
      <c r="A6" s="49" t="s">
        <v>1</v>
      </c>
      <c r="H6" s="15" t="s">
        <v>25</v>
      </c>
    </row>
    <row r="7" spans="1:10" ht="47.25">
      <c r="A7" s="50" t="s">
        <v>2</v>
      </c>
      <c r="B7" s="51" t="s">
        <v>3</v>
      </c>
      <c r="C7" s="51" t="s">
        <v>4</v>
      </c>
      <c r="D7" s="51" t="s">
        <v>5</v>
      </c>
      <c r="E7" s="51" t="s">
        <v>6</v>
      </c>
      <c r="F7" s="51" t="s">
        <v>7</v>
      </c>
      <c r="G7" s="51" t="s">
        <v>8</v>
      </c>
      <c r="H7" s="51" t="s">
        <v>9</v>
      </c>
    </row>
    <row r="8" spans="1:10" ht="18" customHeight="1">
      <c r="A8" s="18"/>
      <c r="B8" s="19"/>
      <c r="C8" s="47"/>
      <c r="D8" s="47"/>
      <c r="E8" s="47"/>
      <c r="F8" s="47"/>
      <c r="G8" s="47"/>
      <c r="H8" s="47"/>
    </row>
    <row r="9" spans="1:10" ht="18" customHeight="1">
      <c r="A9" s="18"/>
      <c r="B9" s="19"/>
      <c r="C9" s="47"/>
      <c r="D9" s="47"/>
      <c r="E9" s="47"/>
      <c r="F9" s="47"/>
      <c r="G9" s="47"/>
      <c r="H9" s="47"/>
    </row>
    <row r="10" spans="1:10" ht="18" customHeight="1">
      <c r="A10" s="52" t="s">
        <v>10</v>
      </c>
      <c r="B10" s="53"/>
      <c r="C10" s="54"/>
      <c r="D10" s="47"/>
      <c r="E10" s="54"/>
      <c r="F10" s="47"/>
      <c r="G10" s="47"/>
      <c r="H10" s="47"/>
    </row>
    <row r="12" spans="1:10" ht="18.75">
      <c r="A12" s="49" t="s">
        <v>372</v>
      </c>
      <c r="J12" s="15" t="s">
        <v>25</v>
      </c>
    </row>
    <row r="13" spans="1:10" ht="47.25">
      <c r="A13" s="50" t="s">
        <v>11</v>
      </c>
      <c r="B13" s="51" t="s">
        <v>12</v>
      </c>
      <c r="C13" s="51" t="s">
        <v>13</v>
      </c>
      <c r="D13" s="51" t="s">
        <v>14</v>
      </c>
      <c r="E13" s="51" t="s">
        <v>15</v>
      </c>
      <c r="F13" s="51" t="s">
        <v>16</v>
      </c>
      <c r="G13" s="51" t="s">
        <v>17</v>
      </c>
      <c r="H13" s="51" t="s">
        <v>18</v>
      </c>
      <c r="I13" s="51" t="s">
        <v>19</v>
      </c>
      <c r="J13" s="51" t="s">
        <v>9</v>
      </c>
    </row>
    <row r="14" spans="1:10" ht="18" customHeight="1">
      <c r="A14" s="18" t="s">
        <v>450</v>
      </c>
      <c r="B14" s="47">
        <v>100000000</v>
      </c>
      <c r="C14" s="47">
        <v>1227560448</v>
      </c>
      <c r="D14" s="47">
        <v>410451508</v>
      </c>
      <c r="E14" s="47">
        <v>817108940</v>
      </c>
      <c r="F14" s="47">
        <v>300000000</v>
      </c>
      <c r="G14" s="55">
        <v>0.33333333333333331</v>
      </c>
      <c r="H14" s="47">
        <v>272369647</v>
      </c>
      <c r="I14" s="47" t="s">
        <v>24</v>
      </c>
      <c r="J14" s="47">
        <v>100000000</v>
      </c>
    </row>
    <row r="15" spans="1:10" ht="18" customHeight="1">
      <c r="A15" s="18" t="s">
        <v>451</v>
      </c>
      <c r="B15" s="47">
        <v>1990626000</v>
      </c>
      <c r="C15" s="47">
        <v>9557452782</v>
      </c>
      <c r="D15" s="47">
        <v>14061170448</v>
      </c>
      <c r="E15" s="47">
        <v>-4503717666</v>
      </c>
      <c r="F15" s="47">
        <v>3132144459</v>
      </c>
      <c r="G15" s="55">
        <v>1</v>
      </c>
      <c r="H15" s="47">
        <v>-4503717666</v>
      </c>
      <c r="I15" s="47">
        <v>1990626000</v>
      </c>
      <c r="J15" s="47" t="s">
        <v>24</v>
      </c>
    </row>
    <row r="16" spans="1:10" ht="18" customHeight="1">
      <c r="A16" s="18" t="s">
        <v>452</v>
      </c>
      <c r="B16" s="47">
        <v>397159000</v>
      </c>
      <c r="C16" s="47">
        <v>9327733016</v>
      </c>
      <c r="D16" s="47">
        <v>5976400825</v>
      </c>
      <c r="E16" s="47">
        <v>3351332191</v>
      </c>
      <c r="F16" s="47">
        <v>2160176749</v>
      </c>
      <c r="G16" s="55">
        <v>1</v>
      </c>
      <c r="H16" s="47">
        <v>3351332191</v>
      </c>
      <c r="I16" s="47" t="s">
        <v>24</v>
      </c>
      <c r="J16" s="47" t="s">
        <v>24</v>
      </c>
    </row>
    <row r="17" spans="1:11" ht="18" customHeight="1">
      <c r="A17" s="18" t="s">
        <v>453</v>
      </c>
      <c r="B17" s="47">
        <v>594811000</v>
      </c>
      <c r="C17" s="47">
        <v>14333197535</v>
      </c>
      <c r="D17" s="47">
        <v>12422132846</v>
      </c>
      <c r="E17" s="47">
        <v>1911064689</v>
      </c>
      <c r="F17" s="47">
        <v>1578574387</v>
      </c>
      <c r="G17" s="55">
        <v>1</v>
      </c>
      <c r="H17" s="47">
        <v>1911064689</v>
      </c>
      <c r="I17" s="47" t="s">
        <v>24</v>
      </c>
      <c r="J17" s="47" t="s">
        <v>24</v>
      </c>
    </row>
    <row r="18" spans="1:11" ht="18" customHeight="1">
      <c r="A18" s="52" t="s">
        <v>10</v>
      </c>
      <c r="B18" s="47">
        <v>3082596000</v>
      </c>
      <c r="C18" s="54"/>
      <c r="D18" s="54"/>
      <c r="E18" s="54"/>
      <c r="F18" s="54"/>
      <c r="G18" s="53"/>
      <c r="H18" s="54"/>
      <c r="I18" s="47">
        <v>1990626000</v>
      </c>
      <c r="J18" s="47">
        <v>100000000</v>
      </c>
    </row>
    <row r="20" spans="1:11" ht="18.75">
      <c r="A20" s="49" t="s">
        <v>20</v>
      </c>
      <c r="K20" s="15" t="s">
        <v>25</v>
      </c>
    </row>
    <row r="21" spans="1:11" ht="47.25">
      <c r="A21" s="50" t="s">
        <v>11</v>
      </c>
      <c r="B21" s="51" t="s">
        <v>21</v>
      </c>
      <c r="C21" s="51" t="s">
        <v>13</v>
      </c>
      <c r="D21" s="51" t="s">
        <v>14</v>
      </c>
      <c r="E21" s="51" t="s">
        <v>15</v>
      </c>
      <c r="F21" s="51" t="s">
        <v>16</v>
      </c>
      <c r="G21" s="51" t="s">
        <v>17</v>
      </c>
      <c r="H21" s="51" t="s">
        <v>18</v>
      </c>
      <c r="I21" s="51" t="s">
        <v>22</v>
      </c>
      <c r="J21" s="51" t="s">
        <v>23</v>
      </c>
      <c r="K21" s="51" t="s">
        <v>9</v>
      </c>
    </row>
    <row r="22" spans="1:11" ht="18" customHeight="1">
      <c r="A22" s="18" t="s">
        <v>454</v>
      </c>
      <c r="B22" s="47">
        <v>10000000</v>
      </c>
      <c r="C22" s="47">
        <v>5586646000</v>
      </c>
      <c r="D22" s="47">
        <v>2662234000</v>
      </c>
      <c r="E22" s="47">
        <v>2924412000</v>
      </c>
      <c r="F22" s="47">
        <v>480000000</v>
      </c>
      <c r="G22" s="56">
        <v>2.0833333333333332E-2</v>
      </c>
      <c r="H22" s="47">
        <v>60925250</v>
      </c>
      <c r="I22" s="47" t="s">
        <v>24</v>
      </c>
      <c r="J22" s="47">
        <v>10000000</v>
      </c>
      <c r="K22" s="47">
        <v>10000000</v>
      </c>
    </row>
    <row r="23" spans="1:11" ht="18" customHeight="1">
      <c r="A23" s="18" t="s">
        <v>455</v>
      </c>
      <c r="B23" s="47">
        <v>800000</v>
      </c>
      <c r="C23" s="47">
        <v>1539038000</v>
      </c>
      <c r="D23" s="47">
        <v>49088000</v>
      </c>
      <c r="E23" s="47">
        <v>1489950000</v>
      </c>
      <c r="F23" s="47">
        <v>200000000</v>
      </c>
      <c r="G23" s="56">
        <v>4.0000000000000001E-3</v>
      </c>
      <c r="H23" s="47">
        <v>5959800</v>
      </c>
      <c r="I23" s="47" t="s">
        <v>24</v>
      </c>
      <c r="J23" s="47">
        <v>800000</v>
      </c>
      <c r="K23" s="47">
        <v>800000</v>
      </c>
    </row>
    <row r="24" spans="1:11" ht="18" customHeight="1">
      <c r="A24" s="18" t="s">
        <v>456</v>
      </c>
      <c r="B24" s="47">
        <v>5500000</v>
      </c>
      <c r="C24" s="47">
        <v>529730729</v>
      </c>
      <c r="D24" s="47">
        <v>11176376</v>
      </c>
      <c r="E24" s="47">
        <v>518554353</v>
      </c>
      <c r="F24" s="47">
        <v>220000000</v>
      </c>
      <c r="G24" s="56">
        <v>2.5000000000000001E-2</v>
      </c>
      <c r="H24" s="47">
        <v>12963859</v>
      </c>
      <c r="I24" s="47" t="s">
        <v>24</v>
      </c>
      <c r="J24" s="47">
        <v>5500000</v>
      </c>
      <c r="K24" s="47">
        <v>5500000</v>
      </c>
    </row>
    <row r="25" spans="1:11" ht="18" customHeight="1">
      <c r="A25" s="18" t="s">
        <v>457</v>
      </c>
      <c r="B25" s="47">
        <v>4670000</v>
      </c>
      <c r="C25" s="47">
        <v>247879995000</v>
      </c>
      <c r="D25" s="47">
        <v>93977379000</v>
      </c>
      <c r="E25" s="47">
        <v>153902616000</v>
      </c>
      <c r="F25" s="47">
        <v>106900000000</v>
      </c>
      <c r="G25" s="56">
        <v>4.3685687558465856E-5</v>
      </c>
      <c r="H25" s="47">
        <v>6723342</v>
      </c>
      <c r="I25" s="47" t="s">
        <v>24</v>
      </c>
      <c r="J25" s="47">
        <v>4670000</v>
      </c>
      <c r="K25" s="47">
        <v>4670000</v>
      </c>
    </row>
    <row r="26" spans="1:11" ht="18" customHeight="1">
      <c r="A26" s="18" t="s">
        <v>458</v>
      </c>
      <c r="B26" s="47">
        <v>500000</v>
      </c>
      <c r="C26" s="57" t="s">
        <v>463</v>
      </c>
      <c r="D26" s="57" t="s">
        <v>463</v>
      </c>
      <c r="E26" s="57" t="s">
        <v>463</v>
      </c>
      <c r="F26" s="57" t="s">
        <v>463</v>
      </c>
      <c r="G26" s="56">
        <v>0</v>
      </c>
      <c r="H26" s="47">
        <v>500000</v>
      </c>
      <c r="I26" s="47" t="s">
        <v>24</v>
      </c>
      <c r="J26" s="47">
        <v>500000</v>
      </c>
      <c r="K26" s="47">
        <v>500000</v>
      </c>
    </row>
    <row r="27" spans="1:11" ht="18" customHeight="1">
      <c r="A27" s="18" t="s">
        <v>459</v>
      </c>
      <c r="B27" s="47">
        <v>210000</v>
      </c>
      <c r="C27" s="47">
        <v>378372760</v>
      </c>
      <c r="D27" s="47">
        <v>51402473</v>
      </c>
      <c r="E27" s="47">
        <v>326970287</v>
      </c>
      <c r="F27" s="47">
        <v>314595000</v>
      </c>
      <c r="G27" s="56">
        <v>6.6752491298335956E-4</v>
      </c>
      <c r="H27" s="47">
        <v>218261</v>
      </c>
      <c r="I27" s="47" t="s">
        <v>24</v>
      </c>
      <c r="J27" s="47">
        <v>210000</v>
      </c>
      <c r="K27" s="47">
        <v>210000</v>
      </c>
    </row>
    <row r="28" spans="1:11" ht="18" customHeight="1">
      <c r="A28" s="18" t="s">
        <v>460</v>
      </c>
      <c r="B28" s="47">
        <v>350000</v>
      </c>
      <c r="C28" s="47">
        <v>4667418698</v>
      </c>
      <c r="D28" s="47">
        <v>284913332</v>
      </c>
      <c r="E28" s="47">
        <v>4382505366</v>
      </c>
      <c r="F28" s="47">
        <v>2745780000</v>
      </c>
      <c r="G28" s="56">
        <v>1.2746833322407476E-4</v>
      </c>
      <c r="H28" s="47">
        <v>558631</v>
      </c>
      <c r="I28" s="47" t="s">
        <v>24</v>
      </c>
      <c r="J28" s="47">
        <v>350000</v>
      </c>
      <c r="K28" s="47">
        <v>350000</v>
      </c>
    </row>
    <row r="29" spans="1:11" ht="18" customHeight="1">
      <c r="A29" s="26" t="s">
        <v>500</v>
      </c>
      <c r="B29" s="47">
        <v>80000</v>
      </c>
      <c r="C29" s="47">
        <v>265060268</v>
      </c>
      <c r="D29" s="47">
        <v>12933770</v>
      </c>
      <c r="E29" s="47">
        <v>252126498</v>
      </c>
      <c r="F29" s="47">
        <v>132660000</v>
      </c>
      <c r="G29" s="56">
        <v>6.0304537916478212E-4</v>
      </c>
      <c r="H29" s="47">
        <v>152044</v>
      </c>
      <c r="I29" s="47" t="s">
        <v>24</v>
      </c>
      <c r="J29" s="47">
        <v>80000</v>
      </c>
      <c r="K29" s="47">
        <v>80000</v>
      </c>
    </row>
    <row r="30" spans="1:11" ht="18" customHeight="1">
      <c r="A30" s="18" t="s">
        <v>461</v>
      </c>
      <c r="B30" s="47">
        <v>1140000</v>
      </c>
      <c r="C30" s="47">
        <v>1596117248</v>
      </c>
      <c r="D30" s="47">
        <v>15047045</v>
      </c>
      <c r="E30" s="47">
        <v>1581070203</v>
      </c>
      <c r="F30" s="47">
        <v>1500000000</v>
      </c>
      <c r="G30" s="56">
        <v>7.6000000000000004E-4</v>
      </c>
      <c r="H30" s="47">
        <v>1201613</v>
      </c>
      <c r="I30" s="47" t="s">
        <v>24</v>
      </c>
      <c r="J30" s="47">
        <v>1140000</v>
      </c>
      <c r="K30" s="47">
        <v>1140000</v>
      </c>
    </row>
    <row r="31" spans="1:11" ht="18" customHeight="1">
      <c r="A31" s="18" t="s">
        <v>462</v>
      </c>
      <c r="B31" s="47">
        <v>3200000</v>
      </c>
      <c r="C31" s="47">
        <v>24834865000000</v>
      </c>
      <c r="D31" s="47">
        <v>24466761000000</v>
      </c>
      <c r="E31" s="47">
        <v>368104000000</v>
      </c>
      <c r="F31" s="47">
        <v>16602100000</v>
      </c>
      <c r="G31" s="56">
        <v>1.9274670071858378E-4</v>
      </c>
      <c r="H31" s="47">
        <v>70950832</v>
      </c>
      <c r="I31" s="47" t="s">
        <v>24</v>
      </c>
      <c r="J31" s="47">
        <v>3200000</v>
      </c>
      <c r="K31" s="47" t="s">
        <v>24</v>
      </c>
    </row>
    <row r="32" spans="1:11" ht="18" customHeight="1">
      <c r="A32" s="52" t="s">
        <v>10</v>
      </c>
      <c r="B32" s="47">
        <v>26450000</v>
      </c>
      <c r="C32" s="54"/>
      <c r="D32" s="54"/>
      <c r="E32" s="54"/>
      <c r="F32" s="54"/>
      <c r="G32" s="53"/>
      <c r="H32" s="54"/>
      <c r="I32" s="47" t="s">
        <v>24</v>
      </c>
      <c r="J32" s="47">
        <v>26450000</v>
      </c>
      <c r="K32" s="47">
        <v>23250000</v>
      </c>
    </row>
  </sheetData>
  <phoneticPr fontId="5"/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61" orientation="landscape" r:id="rId1"/>
  <headerFooter>
    <oddFooter>&amp;C&amp;9&amp;P/&amp;N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G16"/>
  <sheetViews>
    <sheetView workbookViewId="0"/>
  </sheetViews>
  <sheetFormatPr defaultColWidth="8.875" defaultRowHeight="15.75"/>
  <cols>
    <col min="1" max="1" width="22.875" style="13" customWidth="1"/>
    <col min="2" max="7" width="17.875" style="13" customWidth="1"/>
    <col min="8" max="16384" width="8.875" style="13"/>
  </cols>
  <sheetData>
    <row r="1" spans="1:7" ht="30">
      <c r="A1" s="48" t="s">
        <v>32</v>
      </c>
    </row>
    <row r="2" spans="1:7" ht="18.75">
      <c r="A2" s="14" t="s">
        <v>381</v>
      </c>
    </row>
    <row r="3" spans="1:7" ht="18.75">
      <c r="A3" s="14" t="s">
        <v>449</v>
      </c>
    </row>
    <row r="4" spans="1:7" ht="18.75">
      <c r="A4" s="14" t="s">
        <v>330</v>
      </c>
    </row>
    <row r="5" spans="1:7" ht="18.75">
      <c r="G5" s="15" t="s">
        <v>25</v>
      </c>
    </row>
    <row r="6" spans="1:7" ht="31.5">
      <c r="A6" s="50" t="s">
        <v>26</v>
      </c>
      <c r="B6" s="50" t="s">
        <v>27</v>
      </c>
      <c r="C6" s="50" t="s">
        <v>28</v>
      </c>
      <c r="D6" s="50" t="s">
        <v>29</v>
      </c>
      <c r="E6" s="50" t="s">
        <v>30</v>
      </c>
      <c r="F6" s="51" t="s">
        <v>31</v>
      </c>
      <c r="G6" s="51" t="s">
        <v>9</v>
      </c>
    </row>
    <row r="7" spans="1:7" ht="18" customHeight="1">
      <c r="A7" s="18" t="s">
        <v>411</v>
      </c>
      <c r="B7" s="47">
        <v>3963810428</v>
      </c>
      <c r="C7" s="47" t="s">
        <v>24</v>
      </c>
      <c r="D7" s="47" t="s">
        <v>24</v>
      </c>
      <c r="E7" s="47" t="s">
        <v>24</v>
      </c>
      <c r="F7" s="47">
        <v>3963810428</v>
      </c>
      <c r="G7" s="47">
        <v>3963810428</v>
      </c>
    </row>
    <row r="8" spans="1:7" ht="18" customHeight="1">
      <c r="A8" s="18" t="s">
        <v>418</v>
      </c>
      <c r="B8" s="47">
        <v>332181570</v>
      </c>
      <c r="C8" s="47" t="s">
        <v>24</v>
      </c>
      <c r="D8" s="47" t="s">
        <v>24</v>
      </c>
      <c r="E8" s="47" t="s">
        <v>24</v>
      </c>
      <c r="F8" s="47">
        <v>332181570</v>
      </c>
      <c r="G8" s="47">
        <v>332181570</v>
      </c>
    </row>
    <row r="9" spans="1:7" ht="18" customHeight="1">
      <c r="A9" s="18" t="s">
        <v>412</v>
      </c>
      <c r="B9" s="47">
        <v>19110753</v>
      </c>
      <c r="C9" s="47" t="s">
        <v>24</v>
      </c>
      <c r="D9" s="47" t="s">
        <v>24</v>
      </c>
      <c r="E9" s="47" t="s">
        <v>24</v>
      </c>
      <c r="F9" s="47">
        <v>19110753</v>
      </c>
      <c r="G9" s="47">
        <v>19110753</v>
      </c>
    </row>
    <row r="10" spans="1:7" ht="18" customHeight="1">
      <c r="A10" s="18" t="s">
        <v>413</v>
      </c>
      <c r="B10" s="47">
        <v>19848550</v>
      </c>
      <c r="C10" s="47" t="s">
        <v>24</v>
      </c>
      <c r="D10" s="47" t="s">
        <v>24</v>
      </c>
      <c r="E10" s="47" t="s">
        <v>24</v>
      </c>
      <c r="F10" s="47">
        <v>19848550</v>
      </c>
      <c r="G10" s="47">
        <v>19848550</v>
      </c>
    </row>
    <row r="11" spans="1:7" ht="18" customHeight="1">
      <c r="A11" s="18" t="s">
        <v>414</v>
      </c>
      <c r="B11" s="47">
        <v>2000000</v>
      </c>
      <c r="C11" s="47" t="s">
        <v>24</v>
      </c>
      <c r="D11" s="47" t="s">
        <v>24</v>
      </c>
      <c r="E11" s="47" t="s">
        <v>24</v>
      </c>
      <c r="F11" s="47">
        <v>2000000</v>
      </c>
      <c r="G11" s="47">
        <v>2000000</v>
      </c>
    </row>
    <row r="12" spans="1:7" ht="18" customHeight="1">
      <c r="A12" s="18" t="s">
        <v>415</v>
      </c>
      <c r="B12" s="47">
        <v>77180570</v>
      </c>
      <c r="C12" s="47" t="s">
        <v>24</v>
      </c>
      <c r="D12" s="47" t="s">
        <v>24</v>
      </c>
      <c r="E12" s="47" t="s">
        <v>24</v>
      </c>
      <c r="F12" s="47">
        <v>77180570</v>
      </c>
      <c r="G12" s="47">
        <v>77180570</v>
      </c>
    </row>
    <row r="13" spans="1:7" ht="18" customHeight="1">
      <c r="A13" s="18" t="s">
        <v>416</v>
      </c>
      <c r="B13" s="47">
        <v>388988003</v>
      </c>
      <c r="C13" s="47" t="s">
        <v>24</v>
      </c>
      <c r="D13" s="47" t="s">
        <v>24</v>
      </c>
      <c r="E13" s="47" t="s">
        <v>24</v>
      </c>
      <c r="F13" s="47">
        <v>388988003</v>
      </c>
      <c r="G13" s="47">
        <v>388988003</v>
      </c>
    </row>
    <row r="14" spans="1:7" ht="18" customHeight="1">
      <c r="A14" s="18" t="s">
        <v>417</v>
      </c>
      <c r="B14" s="47">
        <v>200007023</v>
      </c>
      <c r="C14" s="47" t="s">
        <v>24</v>
      </c>
      <c r="D14" s="47" t="s">
        <v>24</v>
      </c>
      <c r="E14" s="47" t="s">
        <v>24</v>
      </c>
      <c r="F14" s="47">
        <v>200007023</v>
      </c>
      <c r="G14" s="47">
        <v>200007023</v>
      </c>
    </row>
    <row r="15" spans="1:7" ht="18" customHeight="1">
      <c r="A15" s="18" t="s">
        <v>419</v>
      </c>
      <c r="B15" s="47">
        <v>7742939</v>
      </c>
      <c r="C15" s="47" t="s">
        <v>24</v>
      </c>
      <c r="D15" s="47" t="s">
        <v>24</v>
      </c>
      <c r="E15" s="47" t="s">
        <v>24</v>
      </c>
      <c r="F15" s="47">
        <v>7742939</v>
      </c>
      <c r="G15" s="47">
        <v>7742939</v>
      </c>
    </row>
    <row r="16" spans="1:7" ht="18" customHeight="1">
      <c r="A16" s="52" t="s">
        <v>10</v>
      </c>
      <c r="B16" s="47">
        <v>5010869836</v>
      </c>
      <c r="C16" s="47" t="s">
        <v>24</v>
      </c>
      <c r="D16" s="47" t="s">
        <v>24</v>
      </c>
      <c r="E16" s="47" t="s">
        <v>24</v>
      </c>
      <c r="F16" s="47">
        <v>5010869836</v>
      </c>
      <c r="G16" s="47"/>
    </row>
  </sheetData>
  <phoneticPr fontId="5"/>
  <printOptions horizontalCentered="1"/>
  <pageMargins left="0.59055118110236227" right="0.39370078740157483" top="0.39370078740157483" bottom="0.39370078740157483" header="0.19685039370078741" footer="0.19685039370078741"/>
  <pageSetup paperSize="9" scale="61" fitToHeight="0" orientation="portrait" r:id="rId1"/>
  <headerFooter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11"/>
  <sheetViews>
    <sheetView workbookViewId="0"/>
  </sheetViews>
  <sheetFormatPr defaultColWidth="8.875" defaultRowHeight="15.75"/>
  <cols>
    <col min="1" max="1" width="30.875" style="13" customWidth="1"/>
    <col min="2" max="6" width="19.875" style="13" customWidth="1"/>
    <col min="7" max="16384" width="8.875" style="13"/>
  </cols>
  <sheetData>
    <row r="1" spans="1:6" ht="30">
      <c r="A1" s="1" t="s">
        <v>33</v>
      </c>
    </row>
    <row r="2" spans="1:6" ht="18.75">
      <c r="A2" s="14" t="s">
        <v>381</v>
      </c>
    </row>
    <row r="3" spans="1:6" ht="18.75">
      <c r="A3" s="14" t="s">
        <v>449</v>
      </c>
    </row>
    <row r="4" spans="1:6" ht="18.75">
      <c r="A4" s="58" t="s">
        <v>330</v>
      </c>
    </row>
    <row r="5" spans="1:6" ht="18.75">
      <c r="F5" s="15" t="s">
        <v>25</v>
      </c>
    </row>
    <row r="6" spans="1:6" ht="22.5" customHeight="1">
      <c r="A6" s="83" t="s">
        <v>34</v>
      </c>
      <c r="B6" s="83" t="s">
        <v>35</v>
      </c>
      <c r="C6" s="83"/>
      <c r="D6" s="83" t="s">
        <v>36</v>
      </c>
      <c r="E6" s="83"/>
      <c r="F6" s="84" t="s">
        <v>37</v>
      </c>
    </row>
    <row r="7" spans="1:6" ht="31.5">
      <c r="A7" s="83"/>
      <c r="B7" s="50" t="s">
        <v>38</v>
      </c>
      <c r="C7" s="51" t="s">
        <v>39</v>
      </c>
      <c r="D7" s="50" t="s">
        <v>38</v>
      </c>
      <c r="E7" s="51" t="s">
        <v>39</v>
      </c>
      <c r="F7" s="83"/>
    </row>
    <row r="8" spans="1:6" ht="18" customHeight="1">
      <c r="A8" s="18" t="s">
        <v>382</v>
      </c>
      <c r="B8" s="47">
        <v>1062749000</v>
      </c>
      <c r="C8" s="47" t="s">
        <v>24</v>
      </c>
      <c r="D8" s="47">
        <v>124580000</v>
      </c>
      <c r="E8" s="47" t="s">
        <v>24</v>
      </c>
      <c r="F8" s="47">
        <v>1187329000</v>
      </c>
    </row>
    <row r="9" spans="1:6" ht="18" customHeight="1">
      <c r="A9" s="18" t="s">
        <v>383</v>
      </c>
      <c r="B9" s="47">
        <v>355874</v>
      </c>
      <c r="C9" s="47" t="s">
        <v>24</v>
      </c>
      <c r="D9" s="47">
        <v>460220</v>
      </c>
      <c r="E9" s="47" t="s">
        <v>24</v>
      </c>
      <c r="F9" s="47">
        <v>816094</v>
      </c>
    </row>
    <row r="10" spans="1:6" ht="18" customHeight="1">
      <c r="A10" s="18" t="s">
        <v>384</v>
      </c>
      <c r="B10" s="47">
        <v>143891</v>
      </c>
      <c r="C10" s="47" t="s">
        <v>24</v>
      </c>
      <c r="D10" s="47">
        <v>336909</v>
      </c>
      <c r="E10" s="47" t="s">
        <v>24</v>
      </c>
      <c r="F10" s="47">
        <v>480800</v>
      </c>
    </row>
    <row r="11" spans="1:6" ht="18" customHeight="1">
      <c r="A11" s="52" t="s">
        <v>10</v>
      </c>
      <c r="B11" s="47">
        <v>1063248765</v>
      </c>
      <c r="C11" s="47" t="s">
        <v>24</v>
      </c>
      <c r="D11" s="47">
        <v>125377129</v>
      </c>
      <c r="E11" s="47" t="s">
        <v>24</v>
      </c>
      <c r="F11" s="47">
        <v>1188625894</v>
      </c>
    </row>
  </sheetData>
  <mergeCells count="4">
    <mergeCell ref="A6:A7"/>
    <mergeCell ref="B6:C6"/>
    <mergeCell ref="D6:E6"/>
    <mergeCell ref="F6:F7"/>
  </mergeCells>
  <phoneticPr fontId="5"/>
  <printOptions horizontalCentered="1"/>
  <pageMargins left="0.59055118110236227" right="0.39370078740157483" top="0.39370078740157483" bottom="0.39370078740157483" header="0.19685039370078741" footer="0.19685039370078741"/>
  <pageSetup paperSize="9" scale="61" orientation="portrait" r:id="rId1"/>
  <headerFooter>
    <oddFooter>&amp;C&amp;9&amp;P/&amp;N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C22"/>
  <sheetViews>
    <sheetView workbookViewId="0"/>
  </sheetViews>
  <sheetFormatPr defaultColWidth="8.875" defaultRowHeight="15.75"/>
  <cols>
    <col min="1" max="1" width="43.875" style="13" bestFit="1" customWidth="1"/>
    <col min="2" max="3" width="19.875" style="13" customWidth="1"/>
    <col min="4" max="16384" width="8.875" style="13"/>
  </cols>
  <sheetData>
    <row r="1" spans="1:3" ht="30">
      <c r="A1" s="1" t="s">
        <v>45</v>
      </c>
    </row>
    <row r="2" spans="1:3" ht="18.75">
      <c r="A2" s="14" t="s">
        <v>381</v>
      </c>
    </row>
    <row r="3" spans="1:3" ht="18.75">
      <c r="A3" s="14" t="s">
        <v>449</v>
      </c>
    </row>
    <row r="4" spans="1:3" ht="18.75">
      <c r="A4" s="58" t="s">
        <v>330</v>
      </c>
    </row>
    <row r="5" spans="1:3" ht="18.75">
      <c r="C5" s="15" t="s">
        <v>25</v>
      </c>
    </row>
    <row r="6" spans="1:3" ht="22.5" customHeight="1">
      <c r="A6" s="50" t="s">
        <v>34</v>
      </c>
      <c r="B6" s="50" t="s">
        <v>38</v>
      </c>
      <c r="C6" s="50" t="s">
        <v>41</v>
      </c>
    </row>
    <row r="7" spans="1:3" ht="18" customHeight="1">
      <c r="A7" s="18" t="s">
        <v>42</v>
      </c>
      <c r="B7" s="47"/>
      <c r="C7" s="47"/>
    </row>
    <row r="8" spans="1:3" ht="18" customHeight="1">
      <c r="A8" s="18" t="s">
        <v>402</v>
      </c>
      <c r="B8" s="47">
        <v>154756374</v>
      </c>
      <c r="C8" s="47">
        <v>3582809</v>
      </c>
    </row>
    <row r="9" spans="1:3" ht="18" customHeight="1">
      <c r="A9" s="18"/>
      <c r="B9" s="47"/>
      <c r="C9" s="47"/>
    </row>
    <row r="10" spans="1:3" ht="18" customHeight="1" thickBot="1">
      <c r="A10" s="59" t="s">
        <v>43</v>
      </c>
      <c r="B10" s="60">
        <v>154756374</v>
      </c>
      <c r="C10" s="60">
        <v>3582809</v>
      </c>
    </row>
    <row r="11" spans="1:3" ht="18" customHeight="1" thickTop="1">
      <c r="A11" s="18" t="s">
        <v>44</v>
      </c>
      <c r="B11" s="47"/>
      <c r="C11" s="47"/>
    </row>
    <row r="12" spans="1:3" ht="18" customHeight="1">
      <c r="A12" s="18" t="s">
        <v>393</v>
      </c>
      <c r="B12" s="47">
        <v>108182909</v>
      </c>
      <c r="C12" s="47">
        <v>13560046</v>
      </c>
    </row>
    <row r="13" spans="1:3" ht="18" customHeight="1">
      <c r="A13" s="18" t="s">
        <v>394</v>
      </c>
      <c r="B13" s="47">
        <v>3030406</v>
      </c>
      <c r="C13" s="47">
        <v>379842</v>
      </c>
    </row>
    <row r="14" spans="1:3" ht="18" customHeight="1">
      <c r="A14" s="18" t="s">
        <v>395</v>
      </c>
      <c r="B14" s="47">
        <v>89164452</v>
      </c>
      <c r="C14" s="47">
        <v>11176202</v>
      </c>
    </row>
    <row r="15" spans="1:3" ht="18" customHeight="1">
      <c r="A15" s="18" t="s">
        <v>396</v>
      </c>
      <c r="B15" s="47">
        <v>5698119</v>
      </c>
      <c r="C15" s="47">
        <v>714223</v>
      </c>
    </row>
    <row r="16" spans="1:3" ht="18" customHeight="1">
      <c r="A16" s="18" t="s">
        <v>397</v>
      </c>
      <c r="B16" s="47">
        <v>12135765</v>
      </c>
      <c r="C16" s="47">
        <v>1521142</v>
      </c>
    </row>
    <row r="17" spans="1:3" ht="18" customHeight="1">
      <c r="A17" s="18" t="s">
        <v>398</v>
      </c>
      <c r="B17" s="47">
        <v>667160</v>
      </c>
      <c r="C17" s="47">
        <v>50928</v>
      </c>
    </row>
    <row r="18" spans="1:3" ht="18" customHeight="1">
      <c r="A18" s="18" t="s">
        <v>399</v>
      </c>
      <c r="B18" s="47">
        <v>13135415</v>
      </c>
      <c r="C18" s="47">
        <v>1002702</v>
      </c>
    </row>
    <row r="19" spans="1:3" ht="18" customHeight="1">
      <c r="A19" s="18" t="s">
        <v>400</v>
      </c>
      <c r="B19" s="47">
        <v>10226503</v>
      </c>
      <c r="C19" s="47">
        <v>780648</v>
      </c>
    </row>
    <row r="20" spans="1:3" ht="18" customHeight="1">
      <c r="A20" s="61" t="s">
        <v>401</v>
      </c>
      <c r="B20" s="62">
        <v>55544</v>
      </c>
      <c r="C20" s="62">
        <v>6763</v>
      </c>
    </row>
    <row r="21" spans="1:3" ht="18" customHeight="1" thickBot="1">
      <c r="A21" s="59" t="s">
        <v>43</v>
      </c>
      <c r="B21" s="60">
        <v>242296273</v>
      </c>
      <c r="C21" s="60">
        <v>29192496</v>
      </c>
    </row>
    <row r="22" spans="1:3" ht="18" customHeight="1" thickTop="1">
      <c r="A22" s="52" t="s">
        <v>10</v>
      </c>
      <c r="B22" s="47">
        <v>397052647</v>
      </c>
      <c r="C22" s="47">
        <v>32775305</v>
      </c>
    </row>
  </sheetData>
  <phoneticPr fontId="5"/>
  <printOptions horizontalCentered="1"/>
  <pageMargins left="0.59055118110236227" right="0.39370078740157483" top="0.39370078740157483" bottom="0.39370078740157483" header="0.19685039370078741" footer="0.19685039370078741"/>
  <pageSetup paperSize="9" scale="75" orientation="portrait" r:id="rId1"/>
  <headerFoot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C22"/>
  <sheetViews>
    <sheetView workbookViewId="0"/>
  </sheetViews>
  <sheetFormatPr defaultColWidth="8.875" defaultRowHeight="15.75"/>
  <cols>
    <col min="1" max="1" width="43.875" style="13" bestFit="1" customWidth="1"/>
    <col min="2" max="3" width="19.875" style="13" customWidth="1"/>
    <col min="4" max="16384" width="8.875" style="13"/>
  </cols>
  <sheetData>
    <row r="1" spans="1:3" ht="30">
      <c r="A1" s="1" t="s">
        <v>40</v>
      </c>
    </row>
    <row r="2" spans="1:3" ht="18.75">
      <c r="A2" s="14" t="s">
        <v>381</v>
      </c>
    </row>
    <row r="3" spans="1:3" ht="18.75">
      <c r="A3" s="14" t="s">
        <v>449</v>
      </c>
    </row>
    <row r="4" spans="1:3" ht="18.75">
      <c r="A4" s="58" t="s">
        <v>330</v>
      </c>
    </row>
    <row r="5" spans="1:3" ht="18.75">
      <c r="C5" s="15" t="s">
        <v>25</v>
      </c>
    </row>
    <row r="6" spans="1:3" ht="22.5" customHeight="1">
      <c r="A6" s="50" t="s">
        <v>34</v>
      </c>
      <c r="B6" s="50" t="s">
        <v>38</v>
      </c>
      <c r="C6" s="50" t="s">
        <v>41</v>
      </c>
    </row>
    <row r="7" spans="1:3" ht="18" customHeight="1">
      <c r="A7" s="18" t="s">
        <v>42</v>
      </c>
      <c r="B7" s="47"/>
      <c r="C7" s="47"/>
    </row>
    <row r="8" spans="1:3" ht="18" customHeight="1">
      <c r="A8" s="18"/>
      <c r="B8" s="47"/>
      <c r="C8" s="47"/>
    </row>
    <row r="9" spans="1:3" ht="18" customHeight="1">
      <c r="A9" s="18"/>
      <c r="B9" s="47"/>
      <c r="C9" s="47"/>
    </row>
    <row r="10" spans="1:3" ht="18" customHeight="1" thickBot="1">
      <c r="A10" s="59" t="s">
        <v>43</v>
      </c>
      <c r="B10" s="60" t="s">
        <v>24</v>
      </c>
      <c r="C10" s="60" t="s">
        <v>24</v>
      </c>
    </row>
    <row r="11" spans="1:3" ht="18" customHeight="1" thickTop="1">
      <c r="A11" s="18" t="s">
        <v>44</v>
      </c>
      <c r="B11" s="47"/>
      <c r="C11" s="47"/>
    </row>
    <row r="12" spans="1:3" ht="18" customHeight="1">
      <c r="A12" s="18" t="s">
        <v>393</v>
      </c>
      <c r="B12" s="47">
        <v>54902704</v>
      </c>
      <c r="C12" s="47">
        <v>6881708</v>
      </c>
    </row>
    <row r="13" spans="1:3" ht="18" customHeight="1">
      <c r="A13" s="18" t="s">
        <v>394</v>
      </c>
      <c r="B13" s="47">
        <v>3997500</v>
      </c>
      <c r="C13" s="47">
        <v>501061</v>
      </c>
    </row>
    <row r="14" spans="1:3" ht="18" customHeight="1">
      <c r="A14" s="18" t="s">
        <v>395</v>
      </c>
      <c r="B14" s="47">
        <v>36130978</v>
      </c>
      <c r="C14" s="47">
        <v>4528790</v>
      </c>
    </row>
    <row r="15" spans="1:3" ht="18" customHeight="1">
      <c r="A15" s="18" t="s">
        <v>396</v>
      </c>
      <c r="B15" s="47">
        <v>2486200</v>
      </c>
      <c r="C15" s="47">
        <v>311630</v>
      </c>
    </row>
    <row r="16" spans="1:3" ht="18" customHeight="1">
      <c r="A16" s="18" t="s">
        <v>397</v>
      </c>
      <c r="B16" s="47">
        <v>4263422</v>
      </c>
      <c r="C16" s="47">
        <v>534393</v>
      </c>
    </row>
    <row r="17" spans="1:3" ht="18" customHeight="1">
      <c r="A17" s="18" t="s">
        <v>398</v>
      </c>
      <c r="B17" s="47">
        <v>128500</v>
      </c>
      <c r="C17" s="47">
        <v>9809</v>
      </c>
    </row>
    <row r="18" spans="1:3" ht="18" customHeight="1">
      <c r="A18" s="18" t="s">
        <v>399</v>
      </c>
      <c r="B18" s="47">
        <v>3073600</v>
      </c>
      <c r="C18" s="47">
        <v>234626</v>
      </c>
    </row>
    <row r="19" spans="1:3" ht="18" customHeight="1">
      <c r="A19" s="18" t="s">
        <v>400</v>
      </c>
      <c r="B19" s="47">
        <v>4183281</v>
      </c>
      <c r="C19" s="47">
        <v>319334</v>
      </c>
    </row>
    <row r="20" spans="1:3" ht="18" customHeight="1">
      <c r="A20" s="61" t="s">
        <v>401</v>
      </c>
      <c r="B20" s="47">
        <v>112904</v>
      </c>
      <c r="C20" s="47">
        <v>13748</v>
      </c>
    </row>
    <row r="21" spans="1:3" ht="18" customHeight="1" thickBot="1">
      <c r="A21" s="59" t="s">
        <v>43</v>
      </c>
      <c r="B21" s="60">
        <v>109279089</v>
      </c>
      <c r="C21" s="60">
        <v>13335099</v>
      </c>
    </row>
    <row r="22" spans="1:3" ht="18" customHeight="1" thickTop="1">
      <c r="A22" s="52" t="s">
        <v>10</v>
      </c>
      <c r="B22" s="47">
        <v>109279089</v>
      </c>
      <c r="C22" s="47">
        <v>13335099</v>
      </c>
    </row>
  </sheetData>
  <phoneticPr fontId="5"/>
  <printOptions horizontalCentered="1"/>
  <pageMargins left="0.59055118110236227" right="0.39370078740157483" top="0.39370078740157483" bottom="0.39370078740157483" header="0.19685039370078741" footer="0.19685039370078741"/>
  <pageSetup paperSize="9" scale="75" orientation="portrait" r:id="rId1"/>
  <headerFoot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20"/>
  <sheetViews>
    <sheetView workbookViewId="0"/>
  </sheetViews>
  <sheetFormatPr defaultColWidth="8.875" defaultRowHeight="15.75"/>
  <cols>
    <col min="1" max="1" width="20.875" style="13" customWidth="1"/>
    <col min="2" max="11" width="14.875" style="13" customWidth="1"/>
    <col min="12" max="16384" width="8.875" style="13"/>
  </cols>
  <sheetData>
    <row r="1" spans="1:11" ht="30">
      <c r="A1" s="1" t="s">
        <v>406</v>
      </c>
    </row>
    <row r="2" spans="1:11" ht="18.75">
      <c r="A2" s="14" t="s">
        <v>381</v>
      </c>
    </row>
    <row r="3" spans="1:11" ht="18.75">
      <c r="A3" s="14" t="s">
        <v>449</v>
      </c>
    </row>
    <row r="4" spans="1:11" ht="18.75">
      <c r="A4" s="58" t="s">
        <v>330</v>
      </c>
    </row>
    <row r="5" spans="1:11" ht="18.75">
      <c r="K5" s="15" t="s">
        <v>25</v>
      </c>
    </row>
    <row r="6" spans="1:11" ht="22.5" customHeight="1">
      <c r="A6" s="83" t="s">
        <v>26</v>
      </c>
      <c r="B6" s="85" t="s">
        <v>409</v>
      </c>
      <c r="C6" s="63"/>
      <c r="D6" s="83" t="s">
        <v>46</v>
      </c>
      <c r="E6" s="84" t="s">
        <v>47</v>
      </c>
      <c r="F6" s="83" t="s">
        <v>48</v>
      </c>
      <c r="G6" s="84" t="s">
        <v>49</v>
      </c>
      <c r="H6" s="85" t="s">
        <v>50</v>
      </c>
      <c r="I6" s="64"/>
      <c r="J6" s="65"/>
      <c r="K6" s="83" t="s">
        <v>30</v>
      </c>
    </row>
    <row r="7" spans="1:11" ht="22.5" customHeight="1">
      <c r="A7" s="83"/>
      <c r="B7" s="83"/>
      <c r="C7" s="66" t="s">
        <v>51</v>
      </c>
      <c r="D7" s="83"/>
      <c r="E7" s="83"/>
      <c r="F7" s="83"/>
      <c r="G7" s="83"/>
      <c r="H7" s="83"/>
      <c r="I7" s="50" t="s">
        <v>52</v>
      </c>
      <c r="J7" s="50" t="s">
        <v>53</v>
      </c>
      <c r="K7" s="83"/>
    </row>
    <row r="8" spans="1:11" ht="18" customHeight="1">
      <c r="A8" s="67" t="s">
        <v>54</v>
      </c>
      <c r="B8" s="47">
        <v>5508125212</v>
      </c>
      <c r="C8" s="68">
        <v>621494551</v>
      </c>
      <c r="D8" s="47">
        <v>1164097182</v>
      </c>
      <c r="E8" s="47">
        <v>536475150</v>
      </c>
      <c r="F8" s="47">
        <v>378220000</v>
      </c>
      <c r="G8" s="47">
        <v>2458686880</v>
      </c>
      <c r="H8" s="47" t="s">
        <v>24</v>
      </c>
      <c r="I8" s="47" t="s">
        <v>24</v>
      </c>
      <c r="J8" s="47" t="s">
        <v>24</v>
      </c>
      <c r="K8" s="47">
        <v>970646000</v>
      </c>
    </row>
    <row r="9" spans="1:11" ht="18" customHeight="1">
      <c r="A9" s="67" t="s">
        <v>55</v>
      </c>
      <c r="B9" s="47">
        <v>1847304229</v>
      </c>
      <c r="C9" s="68">
        <v>204715975</v>
      </c>
      <c r="D9" s="47">
        <v>407821909</v>
      </c>
      <c r="E9" s="47">
        <v>166833320</v>
      </c>
      <c r="F9" s="47">
        <v>39472000</v>
      </c>
      <c r="G9" s="47">
        <v>468247000</v>
      </c>
      <c r="H9" s="47" t="s">
        <v>24</v>
      </c>
      <c r="I9" s="47" t="s">
        <v>24</v>
      </c>
      <c r="J9" s="47" t="s">
        <v>24</v>
      </c>
      <c r="K9" s="47">
        <v>764930000</v>
      </c>
    </row>
    <row r="10" spans="1:11" ht="18" customHeight="1">
      <c r="A10" s="67" t="s">
        <v>56</v>
      </c>
      <c r="B10" s="47">
        <v>43868000</v>
      </c>
      <c r="C10" s="68">
        <v>8082000</v>
      </c>
      <c r="D10" s="47" t="s">
        <v>24</v>
      </c>
      <c r="E10" s="47" t="s">
        <v>24</v>
      </c>
      <c r="F10" s="47" t="s">
        <v>24</v>
      </c>
      <c r="G10" s="47">
        <v>43868000</v>
      </c>
      <c r="H10" s="47" t="s">
        <v>24</v>
      </c>
      <c r="I10" s="47" t="s">
        <v>24</v>
      </c>
      <c r="J10" s="47" t="s">
        <v>24</v>
      </c>
      <c r="K10" s="47" t="s">
        <v>24</v>
      </c>
    </row>
    <row r="11" spans="1:11" ht="18" customHeight="1">
      <c r="A11" s="67" t="s">
        <v>57</v>
      </c>
      <c r="B11" s="47" t="s">
        <v>24</v>
      </c>
      <c r="C11" s="68" t="s">
        <v>24</v>
      </c>
      <c r="D11" s="47" t="s">
        <v>24</v>
      </c>
      <c r="E11" s="47" t="s">
        <v>24</v>
      </c>
      <c r="F11" s="47" t="s">
        <v>24</v>
      </c>
      <c r="G11" s="47" t="s">
        <v>24</v>
      </c>
      <c r="H11" s="47" t="s">
        <v>24</v>
      </c>
      <c r="I11" s="47" t="s">
        <v>24</v>
      </c>
      <c r="J11" s="47" t="s">
        <v>24</v>
      </c>
      <c r="K11" s="47" t="s">
        <v>24</v>
      </c>
    </row>
    <row r="12" spans="1:11" ht="18" customHeight="1">
      <c r="A12" s="67" t="s">
        <v>58</v>
      </c>
      <c r="B12" s="47">
        <v>1575138155</v>
      </c>
      <c r="C12" s="68">
        <v>180548140</v>
      </c>
      <c r="D12" s="47">
        <v>429773747</v>
      </c>
      <c r="E12" s="47">
        <v>18600000</v>
      </c>
      <c r="F12" s="47">
        <v>112340000</v>
      </c>
      <c r="G12" s="47">
        <v>990998880</v>
      </c>
      <c r="H12" s="47" t="s">
        <v>24</v>
      </c>
      <c r="I12" s="47" t="s">
        <v>24</v>
      </c>
      <c r="J12" s="47" t="s">
        <v>24</v>
      </c>
      <c r="K12" s="47">
        <v>23425528</v>
      </c>
    </row>
    <row r="13" spans="1:11" ht="18" customHeight="1">
      <c r="A13" s="67" t="s">
        <v>59</v>
      </c>
      <c r="B13" s="47">
        <v>1408038105</v>
      </c>
      <c r="C13" s="68">
        <v>215585629</v>
      </c>
      <c r="D13" s="47" t="s">
        <v>24</v>
      </c>
      <c r="E13" s="47">
        <v>346491633</v>
      </c>
      <c r="F13" s="47">
        <v>226408000</v>
      </c>
      <c r="G13" s="47">
        <v>652848000</v>
      </c>
      <c r="H13" s="47" t="s">
        <v>24</v>
      </c>
      <c r="I13" s="47" t="s">
        <v>24</v>
      </c>
      <c r="J13" s="47" t="s">
        <v>24</v>
      </c>
      <c r="K13" s="47">
        <v>182290472</v>
      </c>
    </row>
    <row r="14" spans="1:11" ht="18" customHeight="1">
      <c r="A14" s="67" t="s">
        <v>60</v>
      </c>
      <c r="B14" s="47">
        <v>633776723</v>
      </c>
      <c r="C14" s="68">
        <v>12562807</v>
      </c>
      <c r="D14" s="47">
        <v>326501526</v>
      </c>
      <c r="E14" s="47">
        <v>4550197</v>
      </c>
      <c r="F14" s="47" t="s">
        <v>24</v>
      </c>
      <c r="G14" s="47">
        <v>302725000</v>
      </c>
      <c r="H14" s="47" t="s">
        <v>24</v>
      </c>
      <c r="I14" s="47" t="s">
        <v>24</v>
      </c>
      <c r="J14" s="47" t="s">
        <v>24</v>
      </c>
      <c r="K14" s="47" t="s">
        <v>24</v>
      </c>
    </row>
    <row r="15" spans="1:11" ht="18" customHeight="1">
      <c r="A15" s="67" t="s">
        <v>61</v>
      </c>
      <c r="B15" s="47">
        <v>11820272274</v>
      </c>
      <c r="C15" s="68">
        <v>933557298</v>
      </c>
      <c r="D15" s="47">
        <v>5960362662</v>
      </c>
      <c r="E15" s="47">
        <v>5859909612</v>
      </c>
      <c r="F15" s="47" t="s">
        <v>24</v>
      </c>
      <c r="G15" s="47" t="s">
        <v>24</v>
      </c>
      <c r="H15" s="47" t="s">
        <v>24</v>
      </c>
      <c r="I15" s="47" t="s">
        <v>24</v>
      </c>
      <c r="J15" s="47" t="s">
        <v>24</v>
      </c>
      <c r="K15" s="47" t="s">
        <v>24</v>
      </c>
    </row>
    <row r="16" spans="1:11" ht="18" customHeight="1">
      <c r="A16" s="67" t="s">
        <v>62</v>
      </c>
      <c r="B16" s="47">
        <v>11665971750</v>
      </c>
      <c r="C16" s="68">
        <v>900447664</v>
      </c>
      <c r="D16" s="47">
        <v>5806062138</v>
      </c>
      <c r="E16" s="47">
        <v>5859909612</v>
      </c>
      <c r="F16" s="47" t="s">
        <v>24</v>
      </c>
      <c r="G16" s="47" t="s">
        <v>24</v>
      </c>
      <c r="H16" s="47" t="s">
        <v>24</v>
      </c>
      <c r="I16" s="47" t="s">
        <v>24</v>
      </c>
      <c r="J16" s="47" t="s">
        <v>24</v>
      </c>
      <c r="K16" s="47" t="s">
        <v>24</v>
      </c>
    </row>
    <row r="17" spans="1:11" ht="18" customHeight="1">
      <c r="A17" s="67" t="s">
        <v>63</v>
      </c>
      <c r="B17" s="47">
        <v>92000524</v>
      </c>
      <c r="C17" s="68">
        <v>33109634</v>
      </c>
      <c r="D17" s="47">
        <v>92000524</v>
      </c>
      <c r="E17" s="47" t="s">
        <v>24</v>
      </c>
      <c r="F17" s="47" t="s">
        <v>24</v>
      </c>
      <c r="G17" s="47" t="s">
        <v>24</v>
      </c>
      <c r="H17" s="47" t="s">
        <v>24</v>
      </c>
      <c r="I17" s="47" t="s">
        <v>24</v>
      </c>
      <c r="J17" s="47" t="s">
        <v>24</v>
      </c>
      <c r="K17" s="47" t="s">
        <v>24</v>
      </c>
    </row>
    <row r="18" spans="1:11" ht="18" customHeight="1">
      <c r="A18" s="67" t="s">
        <v>64</v>
      </c>
      <c r="B18" s="47" t="s">
        <v>24</v>
      </c>
      <c r="C18" s="68" t="s">
        <v>24</v>
      </c>
      <c r="D18" s="47" t="s">
        <v>24</v>
      </c>
      <c r="E18" s="47" t="s">
        <v>24</v>
      </c>
      <c r="F18" s="47" t="s">
        <v>24</v>
      </c>
      <c r="G18" s="47" t="s">
        <v>24</v>
      </c>
      <c r="H18" s="47" t="s">
        <v>24</v>
      </c>
      <c r="I18" s="47" t="s">
        <v>24</v>
      </c>
      <c r="J18" s="47" t="s">
        <v>24</v>
      </c>
      <c r="K18" s="47" t="s">
        <v>24</v>
      </c>
    </row>
    <row r="19" spans="1:11" ht="18" customHeight="1">
      <c r="A19" s="67" t="s">
        <v>60</v>
      </c>
      <c r="B19" s="47">
        <v>62300000</v>
      </c>
      <c r="C19" s="68" t="s">
        <v>24</v>
      </c>
      <c r="D19" s="47">
        <v>62300000</v>
      </c>
      <c r="E19" s="47" t="s">
        <v>24</v>
      </c>
      <c r="F19" s="47" t="s">
        <v>24</v>
      </c>
      <c r="G19" s="47" t="s">
        <v>24</v>
      </c>
      <c r="H19" s="47" t="s">
        <v>24</v>
      </c>
      <c r="I19" s="47" t="s">
        <v>24</v>
      </c>
      <c r="J19" s="47" t="s">
        <v>24</v>
      </c>
      <c r="K19" s="47" t="s">
        <v>24</v>
      </c>
    </row>
    <row r="20" spans="1:11" ht="18" customHeight="1">
      <c r="A20" s="69" t="s">
        <v>65</v>
      </c>
      <c r="B20" s="47">
        <v>17328397486</v>
      </c>
      <c r="C20" s="68">
        <v>1555051849</v>
      </c>
      <c r="D20" s="47">
        <v>7124459844</v>
      </c>
      <c r="E20" s="47">
        <v>6396384762</v>
      </c>
      <c r="F20" s="47">
        <v>378220000</v>
      </c>
      <c r="G20" s="47">
        <v>2458686880</v>
      </c>
      <c r="H20" s="47" t="s">
        <v>24</v>
      </c>
      <c r="I20" s="47" t="s">
        <v>24</v>
      </c>
      <c r="J20" s="47" t="s">
        <v>24</v>
      </c>
      <c r="K20" s="47">
        <v>970646000</v>
      </c>
    </row>
  </sheetData>
  <mergeCells count="8">
    <mergeCell ref="H6:H7"/>
    <mergeCell ref="K6:K7"/>
    <mergeCell ref="A6:A7"/>
    <mergeCell ref="B6:B7"/>
    <mergeCell ref="D6:D7"/>
    <mergeCell ref="E6:E7"/>
    <mergeCell ref="F6:F7"/>
    <mergeCell ref="G6:G7"/>
  </mergeCells>
  <phoneticPr fontId="5"/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75" orientation="landscape" r:id="rId1"/>
  <headerFooter>
    <oddFooter>&amp;C&amp;9&amp;P/&amp;N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I7"/>
  <sheetViews>
    <sheetView workbookViewId="0"/>
  </sheetViews>
  <sheetFormatPr defaultColWidth="8.875" defaultRowHeight="15.75"/>
  <cols>
    <col min="1" max="1" width="22.875" style="13" customWidth="1"/>
    <col min="2" max="9" width="12.875" style="13" customWidth="1"/>
    <col min="10" max="16384" width="8.875" style="13"/>
  </cols>
  <sheetData>
    <row r="1" spans="1:9" ht="30">
      <c r="A1" s="1" t="s">
        <v>407</v>
      </c>
    </row>
    <row r="2" spans="1:9" ht="18.75">
      <c r="A2" s="14" t="s">
        <v>381</v>
      </c>
    </row>
    <row r="3" spans="1:9" ht="18.75">
      <c r="A3" s="14" t="s">
        <v>449</v>
      </c>
    </row>
    <row r="4" spans="1:9" ht="18.75">
      <c r="A4" s="58" t="s">
        <v>330</v>
      </c>
    </row>
    <row r="5" spans="1:9" ht="18.75">
      <c r="I5" s="15" t="s">
        <v>25</v>
      </c>
    </row>
    <row r="6" spans="1:9" ht="47.25">
      <c r="A6" s="66" t="s">
        <v>409</v>
      </c>
      <c r="B6" s="50" t="s">
        <v>66</v>
      </c>
      <c r="C6" s="51" t="s">
        <v>67</v>
      </c>
      <c r="D6" s="51" t="s">
        <v>68</v>
      </c>
      <c r="E6" s="51" t="s">
        <v>69</v>
      </c>
      <c r="F6" s="51" t="s">
        <v>70</v>
      </c>
      <c r="G6" s="51" t="s">
        <v>71</v>
      </c>
      <c r="H6" s="50" t="s">
        <v>72</v>
      </c>
      <c r="I6" s="51" t="s">
        <v>73</v>
      </c>
    </row>
    <row r="7" spans="1:9" ht="18" customHeight="1">
      <c r="A7" s="68">
        <v>17328397486</v>
      </c>
      <c r="B7" s="47">
        <v>17210755092</v>
      </c>
      <c r="C7" s="47">
        <v>96871371</v>
      </c>
      <c r="D7" s="47">
        <v>8241032</v>
      </c>
      <c r="E7" s="47">
        <v>5311085</v>
      </c>
      <c r="F7" s="47">
        <v>2781291</v>
      </c>
      <c r="G7" s="47">
        <v>2251334</v>
      </c>
      <c r="H7" s="47">
        <v>2186281</v>
      </c>
      <c r="I7" s="70"/>
    </row>
  </sheetData>
  <phoneticPr fontId="5"/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75" orientation="landscape" r:id="rId1"/>
  <headerFoot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5</vt:i4>
      </vt:variant>
    </vt:vector>
  </HeadingPairs>
  <TitlesOfParts>
    <vt:vector size="27" baseType="lpstr">
      <vt:lpstr>1.(1)①有形固定資産の明細</vt:lpstr>
      <vt:lpstr>1.(1)②有形固定資産に係る行政目的別の明細</vt:lpstr>
      <vt:lpstr>1.(1)③投資及び出資金の明細</vt:lpstr>
      <vt:lpstr>1.(1)④基金の明細</vt:lpstr>
      <vt:lpstr>1.(1)⑤貸付金の明細</vt:lpstr>
      <vt:lpstr>1.(1)⑥長期延滞債権の明細</vt:lpstr>
      <vt:lpstr>1.(1)⑦未収金の明細</vt:lpstr>
      <vt:lpstr>1.(2)①地方債（借入先別）の明細</vt:lpstr>
      <vt:lpstr>1.(2)②地方債（利率別）の明細</vt:lpstr>
      <vt:lpstr>1.(2)③地方債（返済期間別）の明細</vt:lpstr>
      <vt:lpstr>1.(2)④特定の契約条項が付された地方債等の概要</vt:lpstr>
      <vt:lpstr>1.(2)⑤引当金の明細</vt:lpstr>
      <vt:lpstr>2.(1)補助金等の明細</vt:lpstr>
      <vt:lpstr>3.(1)財源の明細</vt:lpstr>
      <vt:lpstr>3.(2)財源情報の明細</vt:lpstr>
      <vt:lpstr>4.(1)資金の明細</vt:lpstr>
      <vt:lpstr>貸借対照表(BS)</vt:lpstr>
      <vt:lpstr>行政コスト計算書(PL)</vt:lpstr>
      <vt:lpstr>純資産変動計算書(NW)</vt:lpstr>
      <vt:lpstr>資金収支計算書(CF)</vt:lpstr>
      <vt:lpstr>チェック</vt:lpstr>
      <vt:lpstr>有形固定資産チェック</vt:lpstr>
      <vt:lpstr>'1.(1)①有形固定資産の明細'!Print_Titles</vt:lpstr>
      <vt:lpstr>'1.(1)②有形固定資産に係る行政目的別の明細'!Print_Titles</vt:lpstr>
      <vt:lpstr>市場価格のあるもの</vt:lpstr>
      <vt:lpstr>市場価格のないもののうち連結対象団体に対するもの</vt:lpstr>
      <vt:lpstr>市場価格のないもののうち連結対象団体以外に対するもの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LMG06</dc:creator>
  <cp:lastModifiedBy>LMG06</cp:lastModifiedBy>
  <cp:lastPrinted>2017-10-20T03:05:54Z</cp:lastPrinted>
  <dcterms:created xsi:type="dcterms:W3CDTF">2017-09-12T00:57:25Z</dcterms:created>
  <dcterms:modified xsi:type="dcterms:W3CDTF">2022-12-05T02:29:25Z</dcterms:modified>
</cp:coreProperties>
</file>